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10995" activeTab="2"/>
  </bookViews>
  <sheets>
    <sheet name="Приложение №1  a" sheetId="2" r:id="rId1"/>
    <sheet name="Приложение №1 б" sheetId="3" r:id="rId2"/>
    <sheet name="Приложение №1 в" sheetId="4" r:id="rId3"/>
    <sheet name="Приложение №2" sheetId="1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 l="1"/>
  <c r="G20" i="4"/>
  <c r="I20" i="4" s="1"/>
  <c r="I19" i="4"/>
  <c r="G19" i="4"/>
  <c r="I18" i="4"/>
  <c r="G17" i="4"/>
  <c r="I17" i="4" s="1"/>
  <c r="G16" i="4"/>
  <c r="I16" i="4" s="1"/>
  <c r="G15" i="4"/>
  <c r="I15" i="4" s="1"/>
  <c r="I14" i="4" s="1"/>
  <c r="F13" i="4"/>
  <c r="E13" i="4"/>
  <c r="G12" i="4"/>
  <c r="I12" i="4" s="1"/>
  <c r="G11" i="4"/>
  <c r="I11" i="4" s="1"/>
  <c r="G10" i="4"/>
  <c r="I10" i="4" s="1"/>
  <c r="F9" i="4"/>
  <c r="E9" i="4"/>
  <c r="G8" i="4"/>
  <c r="I8" i="4" s="1"/>
  <c r="G7" i="4"/>
  <c r="I7" i="4" s="1"/>
  <c r="G6" i="4"/>
  <c r="I6" i="4" s="1"/>
  <c r="I26" i="4" l="1"/>
  <c r="I23" i="4"/>
  <c r="I9" i="4"/>
  <c r="I13" i="4"/>
  <c r="I21" i="4" s="1"/>
  <c r="J22" i="3"/>
  <c r="G20" i="3"/>
  <c r="I20" i="3" s="1"/>
  <c r="I19" i="3"/>
  <c r="G19" i="3"/>
  <c r="I18" i="3"/>
  <c r="G17" i="3"/>
  <c r="I17" i="3" s="1"/>
  <c r="G16" i="3"/>
  <c r="I16" i="3" s="1"/>
  <c r="G15" i="3"/>
  <c r="I15" i="3" s="1"/>
  <c r="I14" i="3" s="1"/>
  <c r="I23" i="3" s="1"/>
  <c r="F13" i="3"/>
  <c r="E13" i="3"/>
  <c r="G12" i="3"/>
  <c r="I12" i="3" s="1"/>
  <c r="G11" i="3"/>
  <c r="I11" i="3" s="1"/>
  <c r="G10" i="3"/>
  <c r="I10" i="3" s="1"/>
  <c r="F9" i="3"/>
  <c r="E9" i="3"/>
  <c r="G8" i="3"/>
  <c r="I8" i="3" s="1"/>
  <c r="I26" i="3" s="1"/>
  <c r="G7" i="3"/>
  <c r="I7" i="3" s="1"/>
  <c r="G6" i="3"/>
  <c r="I6" i="3" s="1"/>
  <c r="J22" i="2"/>
  <c r="D24" i="1"/>
  <c r="G20" i="2"/>
  <c r="I20" i="2" s="1"/>
  <c r="I19" i="2"/>
  <c r="G19" i="2"/>
  <c r="I18" i="2"/>
  <c r="G17" i="2"/>
  <c r="I17" i="2" s="1"/>
  <c r="G16" i="2"/>
  <c r="I16" i="2" s="1"/>
  <c r="G15" i="2"/>
  <c r="I15" i="2" s="1"/>
  <c r="I14" i="2" s="1"/>
  <c r="I23" i="2" s="1"/>
  <c r="F13" i="2"/>
  <c r="E13" i="2"/>
  <c r="G12" i="2"/>
  <c r="I12" i="2" s="1"/>
  <c r="G11" i="2"/>
  <c r="I11" i="2" s="1"/>
  <c r="G10" i="2"/>
  <c r="I10" i="2" s="1"/>
  <c r="F9" i="2"/>
  <c r="E9" i="2"/>
  <c r="G8" i="2"/>
  <c r="I8" i="2" s="1"/>
  <c r="I7" i="2"/>
  <c r="G7" i="2"/>
  <c r="G6" i="2"/>
  <c r="I6" i="2" s="1"/>
  <c r="K45" i="1"/>
  <c r="H45" i="1"/>
  <c r="K44" i="1"/>
  <c r="H44" i="1"/>
  <c r="G44" i="1"/>
  <c r="E44" i="1"/>
  <c r="K43" i="1"/>
  <c r="H43" i="1"/>
  <c r="E43" i="1"/>
  <c r="K42" i="1"/>
  <c r="H42" i="1"/>
  <c r="E42" i="1"/>
  <c r="K41" i="1"/>
  <c r="H41" i="1"/>
  <c r="E41" i="1"/>
  <c r="K40" i="1"/>
  <c r="H40" i="1"/>
  <c r="E40" i="1"/>
  <c r="I39" i="1"/>
  <c r="I8" i="1" s="1"/>
  <c r="G39" i="1"/>
  <c r="H39" i="1" s="1"/>
  <c r="E39" i="1"/>
  <c r="E38" i="1"/>
  <c r="K37" i="1"/>
  <c r="H37" i="1"/>
  <c r="E37" i="1"/>
  <c r="K36" i="1"/>
  <c r="H36" i="1"/>
  <c r="E36" i="1"/>
  <c r="K35" i="1"/>
  <c r="H35" i="1"/>
  <c r="E35" i="1"/>
  <c r="K34" i="1"/>
  <c r="H34" i="1"/>
  <c r="E34" i="1"/>
  <c r="K33" i="1"/>
  <c r="H33" i="1"/>
  <c r="E33" i="1"/>
  <c r="K32" i="1"/>
  <c r="H32" i="1"/>
  <c r="E32" i="1"/>
  <c r="K31" i="1"/>
  <c r="K30" i="1"/>
  <c r="J30" i="1"/>
  <c r="E30" i="1"/>
  <c r="K29" i="1"/>
  <c r="H29" i="1"/>
  <c r="E29" i="1"/>
  <c r="K28" i="1"/>
  <c r="H28" i="1"/>
  <c r="E28" i="1"/>
  <c r="K27" i="1"/>
  <c r="H27" i="1"/>
  <c r="E27" i="1"/>
  <c r="K26" i="1"/>
  <c r="H26" i="1"/>
  <c r="E26" i="1"/>
  <c r="K25" i="1"/>
  <c r="H25" i="1"/>
  <c r="E25" i="1"/>
  <c r="K24" i="1"/>
  <c r="J24" i="1"/>
  <c r="I24" i="1"/>
  <c r="G24" i="1"/>
  <c r="G30" i="1" s="1"/>
  <c r="H30" i="1" s="1"/>
  <c r="F24" i="1"/>
  <c r="E24" i="1"/>
  <c r="E23" i="1"/>
  <c r="K22" i="1"/>
  <c r="H22" i="1"/>
  <c r="E22" i="1"/>
  <c r="K21" i="1"/>
  <c r="H21" i="1"/>
  <c r="E21" i="1"/>
  <c r="K20" i="1"/>
  <c r="H20" i="1"/>
  <c r="E20" i="1"/>
  <c r="K19" i="1"/>
  <c r="H19" i="1"/>
  <c r="E19" i="1"/>
  <c r="E18" i="1"/>
  <c r="K17" i="1"/>
  <c r="H17" i="1"/>
  <c r="E17" i="1"/>
  <c r="K16" i="1"/>
  <c r="H16" i="1"/>
  <c r="E16" i="1"/>
  <c r="K15" i="1"/>
  <c r="H15" i="1"/>
  <c r="E15" i="1"/>
  <c r="K14" i="1"/>
  <c r="H14" i="1"/>
  <c r="E14" i="1"/>
  <c r="K13" i="1"/>
  <c r="H13" i="1"/>
  <c r="E13" i="1"/>
  <c r="E12" i="1"/>
  <c r="K11" i="1"/>
  <c r="H11" i="1"/>
  <c r="E11" i="1"/>
  <c r="J8" i="1"/>
  <c r="G8" i="1"/>
  <c r="F8" i="1"/>
  <c r="D8" i="1"/>
  <c r="C8" i="1"/>
  <c r="I22" i="4" l="1"/>
  <c r="I25" i="4"/>
  <c r="I30" i="4"/>
  <c r="J29" i="4"/>
  <c r="J30" i="4" s="1"/>
  <c r="I9" i="3"/>
  <c r="I13" i="3"/>
  <c r="I21" i="3" s="1"/>
  <c r="I26" i="2"/>
  <c r="E8" i="1"/>
  <c r="I9" i="2"/>
  <c r="I13" i="2"/>
  <c r="I21" i="2" s="1"/>
  <c r="H24" i="1"/>
  <c r="H8" i="1" s="1"/>
  <c r="K39" i="1"/>
  <c r="K8" i="1" s="1"/>
  <c r="I22" i="3" l="1"/>
  <c r="I25" i="3" s="1"/>
  <c r="I22" i="2"/>
  <c r="J29" i="3" l="1"/>
  <c r="J30" i="3" s="1"/>
  <c r="I30" i="3"/>
  <c r="I25" i="2"/>
  <c r="I30" i="2"/>
  <c r="J29" i="2"/>
  <c r="J30" i="2" s="1"/>
</calcChain>
</file>

<file path=xl/sharedStrings.xml><?xml version="1.0" encoding="utf-8"?>
<sst xmlns="http://schemas.openxmlformats.org/spreadsheetml/2006/main" count="198" uniqueCount="103">
  <si>
    <t>ПЛАН СМЕТКА /част разходи/</t>
  </si>
  <si>
    <t>ПАРАГРАФ</t>
  </si>
  <si>
    <t>НАИМЕНОВАНИЕ</t>
  </si>
  <si>
    <t>сметосъбиране</t>
  </si>
  <si>
    <t>ДЕПОНИРАНЕ</t>
  </si>
  <si>
    <t>ЧИСТОТА</t>
  </si>
  <si>
    <t>Чисто Дряново</t>
  </si>
  <si>
    <t>Други</t>
  </si>
  <si>
    <t>ОБЩО</t>
  </si>
  <si>
    <t>ВСИЧКО РАЗХОДИ</t>
  </si>
  <si>
    <t>Заплати</t>
  </si>
  <si>
    <t>мрз 560</t>
  </si>
  <si>
    <t>&amp;0100</t>
  </si>
  <si>
    <t>заплати</t>
  </si>
  <si>
    <t>Други плащания на персонала</t>
  </si>
  <si>
    <t>&amp;0200</t>
  </si>
  <si>
    <t>&amp;0202</t>
  </si>
  <si>
    <t>гр.договор</t>
  </si>
  <si>
    <t>&amp;0205</t>
  </si>
  <si>
    <t>соц.плащания</t>
  </si>
  <si>
    <t>&amp;0208</t>
  </si>
  <si>
    <t>обезщетения при напускане</t>
  </si>
  <si>
    <t>&amp;0209</t>
  </si>
  <si>
    <t>болнични</t>
  </si>
  <si>
    <t>Осигуровки за сметка на работодателя</t>
  </si>
  <si>
    <t>&amp;0500</t>
  </si>
  <si>
    <t>&amp;0551</t>
  </si>
  <si>
    <t>доо на работодател</t>
  </si>
  <si>
    <t>&amp;0560</t>
  </si>
  <si>
    <t>зо работодател</t>
  </si>
  <si>
    <t>&amp;0580</t>
  </si>
  <si>
    <t>дзпо работодател</t>
  </si>
  <si>
    <t>Издръжка общо</t>
  </si>
  <si>
    <t>&amp;1000</t>
  </si>
  <si>
    <t>&amp;1013</t>
  </si>
  <si>
    <t>работно облекло</t>
  </si>
  <si>
    <t>&amp;1014</t>
  </si>
  <si>
    <t>&amp;1015</t>
  </si>
  <si>
    <t xml:space="preserve">Материали </t>
  </si>
  <si>
    <t>в т.ч. ЗАКУПУВАНЕ НА СЪДОВЕ ЗА ТБО</t>
  </si>
  <si>
    <t>&amp;1016</t>
  </si>
  <si>
    <t>горива</t>
  </si>
  <si>
    <t>&amp;1020</t>
  </si>
  <si>
    <t xml:space="preserve">външни услуги </t>
  </si>
  <si>
    <t>в т.ч. други разходи за външни услуги</t>
  </si>
  <si>
    <t>СНЕГОПОЧИСТВАНЕ</t>
  </si>
  <si>
    <r>
      <t>такса депо Севлиево (</t>
    </r>
    <r>
      <rPr>
        <i/>
        <sz val="12"/>
        <color indexed="10"/>
        <rFont val="Times New Roman"/>
        <family val="1"/>
        <charset val="204"/>
      </rPr>
      <t xml:space="preserve">25 лв/т. </t>
    </r>
    <r>
      <rPr>
        <i/>
        <sz val="12"/>
        <rFont val="Times New Roman"/>
        <family val="1"/>
        <charset val="204"/>
      </rPr>
      <t>без ДДС) - 1830 t.</t>
    </r>
  </si>
  <si>
    <r>
      <t xml:space="preserve">сепариране </t>
    </r>
    <r>
      <rPr>
        <i/>
        <sz val="12"/>
        <color indexed="10"/>
        <rFont val="Times New Roman"/>
        <family val="1"/>
        <charset val="204"/>
      </rPr>
      <t>21 BEZ dds - 2920 t.</t>
    </r>
  </si>
  <si>
    <t>&amp;1030</t>
  </si>
  <si>
    <t>текущ ремонт</t>
  </si>
  <si>
    <t>&amp;1062</t>
  </si>
  <si>
    <t>застраховки</t>
  </si>
  <si>
    <t>&amp;1051</t>
  </si>
  <si>
    <t>други разходи</t>
  </si>
  <si>
    <t>&amp;1901</t>
  </si>
  <si>
    <t>държавни такси</t>
  </si>
  <si>
    <r>
      <t>отчисления чл.60, ал.2 от Закона за управление на отпадъците (57 лв./т.2019</t>
    </r>
    <r>
      <rPr>
        <i/>
        <sz val="12"/>
        <color indexed="10"/>
        <rFont val="Times New Roman"/>
        <family val="1"/>
        <charset val="204"/>
      </rPr>
      <t>, 95 лв./т.. 2020</t>
    </r>
    <r>
      <rPr>
        <i/>
        <sz val="12"/>
        <rFont val="Times New Roman"/>
        <family val="1"/>
        <charset val="204"/>
      </rPr>
      <t>) - 1830t.</t>
    </r>
  </si>
  <si>
    <r>
      <t>отчисления чл.64, ал.1 от Закона за управление на отпадъците (</t>
    </r>
    <r>
      <rPr>
        <i/>
        <sz val="12"/>
        <color indexed="10"/>
        <rFont val="Times New Roman"/>
        <family val="1"/>
        <charset val="204"/>
      </rPr>
      <t>2.30 л</t>
    </r>
    <r>
      <rPr>
        <i/>
        <sz val="12"/>
        <rFont val="Times New Roman"/>
        <family val="1"/>
        <charset val="204"/>
      </rPr>
      <t>в.т.)</t>
    </r>
  </si>
  <si>
    <r>
      <t xml:space="preserve">сепариране </t>
    </r>
    <r>
      <rPr>
        <i/>
        <sz val="12"/>
        <color indexed="10"/>
        <rFont val="Times New Roman"/>
        <family val="1"/>
        <charset val="204"/>
      </rPr>
      <t>21 BEZ dds</t>
    </r>
  </si>
  <si>
    <t xml:space="preserve">ПЛАН СМЕТКА </t>
  </si>
  <si>
    <t>ЗА ОПРЕДЕЛЯНЕ НА РАЗМЕРА НА ПРОМИЛА ЗА ТБО ЗА 2020 Г.</t>
  </si>
  <si>
    <t>№ по ред</t>
  </si>
  <si>
    <t>Субект</t>
  </si>
  <si>
    <t>Вид услуга</t>
  </si>
  <si>
    <t>Промил</t>
  </si>
  <si>
    <t>Такса битови отпадъци (х.лв.)</t>
  </si>
  <si>
    <t xml:space="preserve">% събираемост </t>
  </si>
  <si>
    <t>Очаквани постъпления (х.лв.)</t>
  </si>
  <si>
    <t>Разходи за 2020г. (х.лв.)</t>
  </si>
  <si>
    <t>1.</t>
  </si>
  <si>
    <t>имоти на ФЛ и жилищни имоти на ЮЛ и ЕТ</t>
  </si>
  <si>
    <t>сметосъб.</t>
  </si>
  <si>
    <t>подд. депо</t>
  </si>
  <si>
    <t>общ. площи</t>
  </si>
  <si>
    <t>всичко ФЛ и жил.имоти ЮЛ</t>
  </si>
  <si>
    <t>ЮЛ и ЕТ
нежилищни имоти</t>
  </si>
  <si>
    <t>неж имоти ЮЛ на база %о</t>
  </si>
  <si>
    <t>такса за  контейнер</t>
  </si>
  <si>
    <t>бр.контейнери</t>
  </si>
  <si>
    <t>общо от контейнери</t>
  </si>
  <si>
    <t>ЮЛ и ЕТ
нежилищни имоти - контейнери</t>
  </si>
  <si>
    <t>големи фирми</t>
  </si>
  <si>
    <t>3 пъти седмично</t>
  </si>
  <si>
    <t>2 пъти седмично</t>
  </si>
  <si>
    <t>1 път седмично</t>
  </si>
  <si>
    <t>2 пъти месечно</t>
  </si>
  <si>
    <t>с графика за др.манастир</t>
  </si>
  <si>
    <t>всичко ЮЛ нежилищни</t>
  </si>
  <si>
    <t>1.  Общо приходи/разходи за  такса битови отпадъци</t>
  </si>
  <si>
    <t xml:space="preserve"> Сметосъбиране и сметоизвозване</t>
  </si>
  <si>
    <t>в т.ч. Закупуване на съдове и техника</t>
  </si>
  <si>
    <t>поддържане на депа</t>
  </si>
  <si>
    <t>почистване на площи за обществено ползване</t>
  </si>
  <si>
    <t>2. върнат приход от такси сепариране</t>
  </si>
  <si>
    <t>3. Дофинансиране от общ. Бюджет</t>
  </si>
  <si>
    <t>4. Преходен остатък</t>
  </si>
  <si>
    <t>Обща стойност</t>
  </si>
  <si>
    <t>Приложение №2</t>
  </si>
  <si>
    <t>основа към 01.01.2020 (х.лв.)</t>
  </si>
  <si>
    <t>Приложение №1/б
към Решение №222/30.12.2016г на ОбС-Дряново</t>
  </si>
  <si>
    <t>Приложение №1 /a 
към Решение №222/30.12.2016г на ОбС-Дряново</t>
  </si>
  <si>
    <t>Приложение №1 /в
към Решение №222/30.12.2016г на ОбС-Дряново</t>
  </si>
  <si>
    <t>ЗА ОПРЕДЕЛЯНЕ НА ПРОМИЛА ЗА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</si>
</sst>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"/>
    <numFmt numFmtId="166" formatCode="_-* #,##0.00\ &quot;лв&quot;_-;\-* #,##0.00\ &quot;лв&quot;_-;_-* &quot;-&quot;??\ &quot;лв&quot;_-;_-@_-"/>
  </numFmts>
  <fonts count="22" x14ac:knownFonts="1">
    <font>
      <sz val="11"/>
      <color theme="1"/>
      <name val="Calibri"/>
      <family val="2"/>
      <scheme val="minor"/>
    </font>
    <font>
      <sz val="16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i/>
      <sz val="9"/>
      <color theme="1"/>
      <name val="Calibri"/>
      <family val="2"/>
      <scheme val="minor"/>
    </font>
    <font>
      <i/>
      <sz val="9"/>
      <name val="Arial"/>
      <family val="2"/>
      <charset val="204"/>
    </font>
    <font>
      <i/>
      <sz val="9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8"/>
      <name val="Arial"/>
      <family val="2"/>
      <charset val="204"/>
    </font>
    <font>
      <i/>
      <sz val="8"/>
      <color theme="1"/>
      <name val="Calibri"/>
      <family val="2"/>
      <scheme val="minor"/>
    </font>
    <font>
      <i/>
      <sz val="8"/>
      <color rgb="FFFF0000"/>
      <name val="Arial"/>
      <family val="2"/>
      <charset val="204"/>
    </font>
    <font>
      <b/>
      <i/>
      <sz val="8"/>
      <name val="Arial"/>
      <family val="2"/>
      <charset val="204"/>
    </font>
    <font>
      <i/>
      <sz val="12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i/>
      <sz val="10"/>
      <name val="Arial"/>
      <family val="2"/>
      <charset val="204"/>
    </font>
    <font>
      <i/>
      <sz val="10"/>
      <color rgb="FFFF0000"/>
      <name val="Arial"/>
      <family val="2"/>
      <charset val="204"/>
    </font>
    <font>
      <i/>
      <sz val="11"/>
      <name val="Arial"/>
      <family val="2"/>
      <charset val="204"/>
    </font>
    <font>
      <b/>
      <i/>
      <sz val="10"/>
      <name val="Arial"/>
      <family val="2"/>
      <charset val="204"/>
    </font>
    <font>
      <b/>
      <sz val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2" fillId="0" borderId="0" applyFont="0" applyFill="0" applyBorder="0" applyAlignment="0" applyProtection="0"/>
  </cellStyleXfs>
  <cellXfs count="176">
    <xf numFmtId="0" fontId="0" fillId="0" borderId="0" xfId="0"/>
    <xf numFmtId="3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3" fontId="0" fillId="0" borderId="0" xfId="0" applyNumberFormat="1" applyAlignment="1">
      <alignment horizontal="right" vertical="top"/>
    </xf>
    <xf numFmtId="3" fontId="2" fillId="0" borderId="0" xfId="0" applyNumberFormat="1" applyFont="1" applyAlignment="1">
      <alignment vertical="top"/>
    </xf>
    <xf numFmtId="3" fontId="4" fillId="0" borderId="3" xfId="0" applyNumberFormat="1" applyFont="1" applyBorder="1" applyAlignment="1">
      <alignment horizontal="right" vertical="top" wrapText="1"/>
    </xf>
    <xf numFmtId="3" fontId="2" fillId="0" borderId="3" xfId="0" applyNumberFormat="1" applyFont="1" applyBorder="1" applyAlignment="1">
      <alignment vertical="top" wrapText="1"/>
    </xf>
    <xf numFmtId="3" fontId="0" fillId="0" borderId="0" xfId="0" applyNumberForma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3" fontId="4" fillId="0" borderId="3" xfId="0" applyNumberFormat="1" applyFont="1" applyBorder="1" applyAlignment="1">
      <alignment horizontal="right" vertical="top"/>
    </xf>
    <xf numFmtId="3" fontId="4" fillId="2" borderId="3" xfId="0" applyNumberFormat="1" applyFont="1" applyFill="1" applyBorder="1" applyAlignment="1">
      <alignment vertical="top"/>
    </xf>
    <xf numFmtId="3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3" fontId="5" fillId="0" borderId="3" xfId="0" applyNumberFormat="1" applyFont="1" applyBorder="1" applyAlignment="1">
      <alignment horizontal="right" vertical="top" wrapText="1"/>
    </xf>
    <xf numFmtId="3" fontId="4" fillId="0" borderId="3" xfId="0" applyNumberFormat="1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3" fontId="4" fillId="0" borderId="3" xfId="0" applyNumberFormat="1" applyFont="1" applyBorder="1"/>
    <xf numFmtId="3" fontId="4" fillId="2" borderId="3" xfId="0" applyNumberFormat="1" applyFont="1" applyFill="1" applyBorder="1" applyAlignment="1"/>
    <xf numFmtId="0" fontId="0" fillId="0" borderId="3" xfId="0" applyBorder="1" applyAlignment="1">
      <alignment horizontal="right" vertical="top"/>
    </xf>
    <xf numFmtId="0" fontId="0" fillId="0" borderId="6" xfId="0" applyBorder="1" applyAlignment="1">
      <alignment vertical="top"/>
    </xf>
    <xf numFmtId="3" fontId="0" fillId="0" borderId="3" xfId="0" applyNumberFormat="1" applyBorder="1" applyAlignment="1">
      <alignment horizontal="right" vertical="top"/>
    </xf>
    <xf numFmtId="3" fontId="0" fillId="0" borderId="3" xfId="0" applyNumberFormat="1" applyBorder="1" applyAlignment="1">
      <alignment vertical="top"/>
    </xf>
    <xf numFmtId="3" fontId="0" fillId="0" borderId="3" xfId="0" applyNumberFormat="1" applyBorder="1"/>
    <xf numFmtId="0" fontId="0" fillId="0" borderId="6" xfId="0" applyBorder="1" applyAlignment="1">
      <alignment vertical="top" wrapText="1"/>
    </xf>
    <xf numFmtId="3" fontId="2" fillId="0" borderId="3" xfId="0" applyNumberFormat="1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6" fillId="0" borderId="3" xfId="0" applyFont="1" applyBorder="1" applyAlignment="1">
      <alignment horizontal="right" vertical="top"/>
    </xf>
    <xf numFmtId="0" fontId="7" fillId="0" borderId="3" xfId="0" applyFont="1" applyBorder="1" applyAlignment="1">
      <alignment horizontal="right" vertical="top"/>
    </xf>
    <xf numFmtId="3" fontId="6" fillId="0" borderId="3" xfId="0" applyNumberFormat="1" applyFont="1" applyBorder="1" applyAlignment="1">
      <alignment horizontal="right" vertical="top"/>
    </xf>
    <xf numFmtId="3" fontId="8" fillId="0" borderId="3" xfId="0" applyNumberFormat="1" applyFont="1" applyBorder="1" applyAlignment="1">
      <alignment vertical="top"/>
    </xf>
    <xf numFmtId="3" fontId="6" fillId="0" borderId="3" xfId="0" applyNumberFormat="1" applyFont="1" applyBorder="1" applyAlignment="1">
      <alignment vertical="top"/>
    </xf>
    <xf numFmtId="3" fontId="6" fillId="0" borderId="3" xfId="0" applyNumberFormat="1" applyFont="1" applyBorder="1"/>
    <xf numFmtId="3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3" fontId="9" fillId="0" borderId="3" xfId="0" applyNumberFormat="1" applyFont="1" applyBorder="1" applyAlignment="1">
      <alignment vertical="top"/>
    </xf>
    <xf numFmtId="0" fontId="10" fillId="0" borderId="6" xfId="0" applyFont="1" applyBorder="1" applyAlignment="1">
      <alignment horizontal="right" vertical="top" wrapText="1"/>
    </xf>
    <xf numFmtId="3" fontId="11" fillId="0" borderId="3" xfId="0" applyNumberFormat="1" applyFont="1" applyBorder="1" applyAlignment="1">
      <alignment horizontal="right" vertical="top"/>
    </xf>
    <xf numFmtId="3" fontId="11" fillId="0" borderId="3" xfId="0" applyNumberFormat="1" applyFont="1" applyBorder="1" applyAlignment="1">
      <alignment vertical="top"/>
    </xf>
    <xf numFmtId="3" fontId="12" fillId="0" borderId="3" xfId="0" applyNumberFormat="1" applyFont="1" applyBorder="1" applyAlignment="1">
      <alignment vertical="top"/>
    </xf>
    <xf numFmtId="3" fontId="11" fillId="0" borderId="3" xfId="0" applyNumberFormat="1" applyFont="1" applyBorder="1"/>
    <xf numFmtId="0" fontId="4" fillId="0" borderId="3" xfId="0" applyFont="1" applyBorder="1" applyAlignment="1">
      <alignment horizontal="right" vertical="top"/>
    </xf>
    <xf numFmtId="0" fontId="10" fillId="0" borderId="3" xfId="0" applyFont="1" applyBorder="1" applyAlignment="1">
      <alignment horizontal="right" vertical="top"/>
    </xf>
    <xf numFmtId="3" fontId="13" fillId="0" borderId="3" xfId="0" applyNumberFormat="1" applyFont="1" applyBorder="1" applyAlignment="1">
      <alignment horizontal="right" vertical="top"/>
    </xf>
    <xf numFmtId="3" fontId="13" fillId="0" borderId="3" xfId="0" applyNumberFormat="1" applyFont="1" applyBorder="1"/>
    <xf numFmtId="0" fontId="14" fillId="0" borderId="3" xfId="0" applyFont="1" applyBorder="1"/>
    <xf numFmtId="0" fontId="4" fillId="0" borderId="3" xfId="0" applyFont="1" applyBorder="1" applyAlignment="1">
      <alignment horizontal="left" vertical="top"/>
    </xf>
    <xf numFmtId="0" fontId="16" fillId="0" borderId="3" xfId="0" applyFont="1" applyBorder="1" applyAlignment="1">
      <alignment horizontal="right" vertical="top"/>
    </xf>
    <xf numFmtId="0" fontId="17" fillId="0" borderId="6" xfId="0" applyFont="1" applyBorder="1" applyAlignment="1">
      <alignment horizontal="right" vertical="top" wrapText="1"/>
    </xf>
    <xf numFmtId="3" fontId="16" fillId="0" borderId="3" xfId="0" applyNumberFormat="1" applyFont="1" applyBorder="1" applyAlignment="1">
      <alignment horizontal="right" vertical="top"/>
    </xf>
    <xf numFmtId="3" fontId="16" fillId="0" borderId="3" xfId="0" applyNumberFormat="1" applyFont="1" applyBorder="1" applyAlignment="1">
      <alignment vertical="top"/>
    </xf>
    <xf numFmtId="3" fontId="16" fillId="0" borderId="3" xfId="0" applyNumberFormat="1" applyFont="1" applyBorder="1"/>
    <xf numFmtId="0" fontId="16" fillId="0" borderId="8" xfId="0" applyFont="1" applyBorder="1" applyAlignment="1">
      <alignment vertical="top"/>
    </xf>
    <xf numFmtId="0" fontId="16" fillId="0" borderId="1" xfId="0" applyFont="1" applyBorder="1" applyAlignment="1">
      <alignment horizontal="right" vertical="top"/>
    </xf>
    <xf numFmtId="3" fontId="16" fillId="0" borderId="8" xfId="0" applyNumberFormat="1" applyFont="1" applyBorder="1" applyAlignment="1">
      <alignment horizontal="right" vertical="top"/>
    </xf>
    <xf numFmtId="3" fontId="16" fillId="0" borderId="8" xfId="0" applyNumberFormat="1" applyFont="1" applyBorder="1" applyAlignment="1">
      <alignment vertical="top"/>
    </xf>
    <xf numFmtId="0" fontId="16" fillId="0" borderId="3" xfId="0" applyFont="1" applyBorder="1" applyAlignment="1">
      <alignment vertical="top"/>
    </xf>
    <xf numFmtId="0" fontId="14" fillId="0" borderId="3" xfId="0" applyFont="1" applyBorder="1" applyAlignment="1">
      <alignment horizontal="right" wrapText="1"/>
    </xf>
    <xf numFmtId="3" fontId="18" fillId="0" borderId="3" xfId="0" applyNumberFormat="1" applyFont="1" applyBorder="1" applyAlignment="1">
      <alignment vertical="top"/>
    </xf>
    <xf numFmtId="0" fontId="16" fillId="0" borderId="0" xfId="0" applyFont="1" applyAlignment="1">
      <alignment vertical="top"/>
    </xf>
    <xf numFmtId="3" fontId="16" fillId="0" borderId="0" xfId="0" applyNumberFormat="1" applyFont="1" applyAlignment="1">
      <alignment horizontal="right" vertical="top"/>
    </xf>
    <xf numFmtId="3" fontId="16" fillId="0" borderId="0" xfId="0" applyNumberFormat="1" applyFont="1" applyAlignment="1">
      <alignment vertical="top"/>
    </xf>
    <xf numFmtId="0" fontId="4" fillId="0" borderId="13" xfId="0" applyFont="1" applyBorder="1" applyAlignment="1">
      <alignment horizontal="center" vertical="center" wrapText="1"/>
    </xf>
    <xf numFmtId="0" fontId="0" fillId="0" borderId="10" xfId="0" applyBorder="1"/>
    <xf numFmtId="4" fontId="0" fillId="0" borderId="10" xfId="0" applyNumberFormat="1" applyBorder="1"/>
    <xf numFmtId="3" fontId="0" fillId="0" borderId="10" xfId="0" applyNumberFormat="1" applyBorder="1" applyAlignment="1">
      <alignment horizontal="right" vertical="center"/>
    </xf>
    <xf numFmtId="9" fontId="0" fillId="0" borderId="10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right" vertical="center"/>
    </xf>
    <xf numFmtId="0" fontId="0" fillId="0" borderId="3" xfId="0" applyBorder="1"/>
    <xf numFmtId="4" fontId="0" fillId="0" borderId="3" xfId="0" applyNumberFormat="1" applyBorder="1"/>
    <xf numFmtId="3" fontId="0" fillId="0" borderId="3" xfId="0" applyNumberFormat="1" applyBorder="1" applyAlignment="1">
      <alignment horizontal="right" vertical="center"/>
    </xf>
    <xf numFmtId="9" fontId="0" fillId="0" borderId="3" xfId="0" applyNumberFormat="1" applyBorder="1" applyAlignment="1">
      <alignment horizontal="center" vertical="center"/>
    </xf>
    <xf numFmtId="165" fontId="0" fillId="0" borderId="17" xfId="0" applyNumberFormat="1" applyBorder="1" applyAlignment="1">
      <alignment horizontal="right" vertical="center"/>
    </xf>
    <xf numFmtId="0" fontId="0" fillId="0" borderId="13" xfId="0" applyBorder="1"/>
    <xf numFmtId="165" fontId="4" fillId="0" borderId="14" xfId="0" applyNumberFormat="1" applyFont="1" applyBorder="1" applyAlignment="1">
      <alignment horizontal="right" vertical="center"/>
    </xf>
    <xf numFmtId="165" fontId="4" fillId="0" borderId="14" xfId="1" applyNumberFormat="1" applyFont="1" applyBorder="1" applyAlignment="1">
      <alignment vertical="center"/>
    </xf>
    <xf numFmtId="0" fontId="0" fillId="0" borderId="10" xfId="0" applyBorder="1" applyAlignment="1">
      <alignment wrapText="1"/>
    </xf>
    <xf numFmtId="165" fontId="4" fillId="0" borderId="11" xfId="0" applyNumberFormat="1" applyFont="1" applyBorder="1" applyAlignment="1">
      <alignment wrapText="1"/>
    </xf>
    <xf numFmtId="3" fontId="0" fillId="0" borderId="3" xfId="0" applyNumberFormat="1" applyBorder="1" applyAlignment="1">
      <alignment horizontal="right"/>
    </xf>
    <xf numFmtId="9" fontId="0" fillId="0" borderId="3" xfId="0" applyNumberFormat="1" applyBorder="1" applyAlignment="1">
      <alignment horizontal="center"/>
    </xf>
    <xf numFmtId="165" fontId="0" fillId="0" borderId="17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9" fontId="0" fillId="0" borderId="13" xfId="0" applyNumberFormat="1" applyBorder="1" applyAlignment="1">
      <alignment horizontal="center"/>
    </xf>
    <xf numFmtId="165" fontId="0" fillId="0" borderId="14" xfId="0" applyNumberFormat="1" applyBorder="1" applyAlignment="1">
      <alignment horizontal="right"/>
    </xf>
    <xf numFmtId="0" fontId="0" fillId="0" borderId="27" xfId="0" applyBorder="1"/>
    <xf numFmtId="165" fontId="4" fillId="0" borderId="27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 vertical="center" wrapText="1"/>
    </xf>
    <xf numFmtId="165" fontId="4" fillId="0" borderId="11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/>
    </xf>
    <xf numFmtId="165" fontId="4" fillId="0" borderId="17" xfId="0" applyNumberFormat="1" applyFont="1" applyFill="1" applyBorder="1" applyAlignment="1">
      <alignment horizontal="right"/>
    </xf>
    <xf numFmtId="165" fontId="20" fillId="0" borderId="3" xfId="0" applyNumberFormat="1" applyFont="1" applyBorder="1" applyAlignment="1">
      <alignment horizontal="right"/>
    </xf>
    <xf numFmtId="165" fontId="0" fillId="0" borderId="29" xfId="0" applyNumberFormat="1" applyBorder="1"/>
    <xf numFmtId="165" fontId="21" fillId="0" borderId="13" xfId="0" applyNumberFormat="1" applyFont="1" applyBorder="1" applyAlignment="1">
      <alignment horizontal="right"/>
    </xf>
    <xf numFmtId="0" fontId="0" fillId="0" borderId="0" xfId="0" applyBorder="1"/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9" fontId="0" fillId="4" borderId="10" xfId="0" applyNumberFormat="1" applyFill="1" applyBorder="1" applyAlignment="1">
      <alignment horizontal="center" vertical="center"/>
    </xf>
    <xf numFmtId="9" fontId="0" fillId="4" borderId="3" xfId="0" applyNumberFormat="1" applyFill="1" applyBorder="1" applyAlignment="1">
      <alignment horizontal="center" vertical="center"/>
    </xf>
    <xf numFmtId="9" fontId="0" fillId="6" borderId="10" xfId="0" applyNumberFormat="1" applyFill="1" applyBorder="1" applyAlignment="1">
      <alignment horizontal="center" vertical="center"/>
    </xf>
    <xf numFmtId="9" fontId="0" fillId="6" borderId="3" xfId="0" applyNumberFormat="1" applyFill="1" applyBorder="1" applyAlignment="1">
      <alignment horizontal="center" vertical="center"/>
    </xf>
    <xf numFmtId="165" fontId="4" fillId="2" borderId="17" xfId="0" applyNumberFormat="1" applyFont="1" applyFill="1" applyBorder="1" applyAlignment="1">
      <alignment horizontal="right"/>
    </xf>
    <xf numFmtId="165" fontId="4" fillId="5" borderId="3" xfId="0" applyNumberFormat="1" applyFont="1" applyFill="1" applyBorder="1" applyAlignment="1">
      <alignment horizontal="right"/>
    </xf>
    <xf numFmtId="165" fontId="4" fillId="5" borderId="17" xfId="0" applyNumberFormat="1" applyFont="1" applyFill="1" applyBorder="1" applyAlignment="1">
      <alignment horizontal="right"/>
    </xf>
    <xf numFmtId="165" fontId="4" fillId="4" borderId="3" xfId="0" applyNumberFormat="1" applyFont="1" applyFill="1" applyBorder="1" applyAlignment="1">
      <alignment horizontal="right"/>
    </xf>
    <xf numFmtId="165" fontId="4" fillId="4" borderId="17" xfId="0" applyNumberFormat="1" applyFont="1" applyFill="1" applyBorder="1" applyAlignment="1">
      <alignment horizontal="right"/>
    </xf>
    <xf numFmtId="165" fontId="4" fillId="3" borderId="3" xfId="0" applyNumberFormat="1" applyFont="1" applyFill="1" applyBorder="1" applyAlignment="1">
      <alignment horizontal="right"/>
    </xf>
    <xf numFmtId="165" fontId="4" fillId="3" borderId="17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20" fillId="0" borderId="3" xfId="0" applyNumberFormat="1" applyFont="1" applyFill="1" applyBorder="1" applyAlignment="1">
      <alignment horizontal="right"/>
    </xf>
    <xf numFmtId="165" fontId="0" fillId="0" borderId="29" xfId="0" applyNumberFormat="1" applyFill="1" applyBorder="1"/>
    <xf numFmtId="165" fontId="21" fillId="0" borderId="13" xfId="0" applyNumberFormat="1" applyFont="1" applyFill="1" applyBorder="1" applyAlignment="1">
      <alignment horizontal="right"/>
    </xf>
    <xf numFmtId="164" fontId="19" fillId="0" borderId="0" xfId="0" applyNumberFormat="1" applyFont="1" applyAlignment="1">
      <alignment horizontal="right" vertical="top" wrapText="1"/>
    </xf>
    <xf numFmtId="0" fontId="1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0" fontId="0" fillId="0" borderId="12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top"/>
    </xf>
    <xf numFmtId="3" fontId="4" fillId="0" borderId="13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166" fontId="4" fillId="0" borderId="19" xfId="1" applyFont="1" applyBorder="1" applyAlignment="1">
      <alignment horizontal="right" vertical="center"/>
    </xf>
    <xf numFmtId="166" fontId="4" fillId="0" borderId="20" xfId="1" applyFont="1" applyBorder="1" applyAlignment="1">
      <alignment horizontal="right" vertical="center"/>
    </xf>
    <xf numFmtId="0" fontId="0" fillId="0" borderId="21" xfId="0" applyFill="1" applyBorder="1" applyAlignment="1">
      <alignment horizontal="center" vertical="top"/>
    </xf>
    <xf numFmtId="0" fontId="0" fillId="0" borderId="24" xfId="0" applyFill="1" applyBorder="1" applyAlignment="1">
      <alignment horizontal="center" vertical="top"/>
    </xf>
    <xf numFmtId="0" fontId="0" fillId="0" borderId="25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3" fontId="2" fillId="0" borderId="22" xfId="0" applyNumberFormat="1" applyFont="1" applyBorder="1" applyAlignment="1">
      <alignment horizontal="right" wrapText="1"/>
    </xf>
    <xf numFmtId="3" fontId="2" fillId="0" borderId="23" xfId="0" applyNumberFormat="1" applyFont="1" applyBorder="1" applyAlignment="1">
      <alignment horizontal="right" wrapText="1"/>
    </xf>
    <xf numFmtId="0" fontId="0" fillId="0" borderId="1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4" fontId="0" fillId="0" borderId="3" xfId="0" applyNumberFormat="1" applyFill="1" applyBorder="1" applyAlignment="1">
      <alignment horizontal="center" vertical="center"/>
    </xf>
    <xf numFmtId="4" fontId="0" fillId="0" borderId="13" xfId="0" applyNumberForma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top"/>
    </xf>
    <xf numFmtId="0" fontId="0" fillId="0" borderId="27" xfId="0" applyFill="1" applyBorder="1" applyAlignment="1">
      <alignment horizontal="center" vertical="top"/>
    </xf>
    <xf numFmtId="3" fontId="4" fillId="0" borderId="27" xfId="0" applyNumberFormat="1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17" fillId="0" borderId="16" xfId="0" applyFont="1" applyBorder="1" applyAlignment="1">
      <alignment horizontal="right"/>
    </xf>
    <xf numFmtId="0" fontId="17" fillId="0" borderId="3" xfId="0" applyFont="1" applyBorder="1" applyAlignment="1">
      <alignment horizontal="right"/>
    </xf>
    <xf numFmtId="0" fontId="2" fillId="0" borderId="16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4" fillId="0" borderId="24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30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21" fillId="0" borderId="12" xfId="0" applyFont="1" applyBorder="1" applyAlignment="1">
      <alignment horizontal="right"/>
    </xf>
    <xf numFmtId="0" fontId="21" fillId="0" borderId="13" xfId="0" applyFont="1" applyBorder="1" applyAlignment="1">
      <alignment horizontal="right"/>
    </xf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0" fillId="0" borderId="0" xfId="0" applyAlignment="1">
      <alignment horizontal="right" vertical="top"/>
    </xf>
    <xf numFmtId="0" fontId="1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</cellXfs>
  <cellStyles count="2">
    <cellStyle name="Валута 2" xfId="1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sqref="A1:J1"/>
    </sheetView>
  </sheetViews>
  <sheetFormatPr defaultRowHeight="15" x14ac:dyDescent="0.25"/>
  <cols>
    <col min="3" max="3" width="23.140625" customWidth="1"/>
    <col min="4" max="4" width="11.7109375" customWidth="1"/>
    <col min="5" max="5" width="12.42578125" customWidth="1"/>
    <col min="7" max="7" width="14.28515625" customWidth="1"/>
    <col min="8" max="8" width="13" customWidth="1"/>
    <col min="9" max="9" width="13.7109375" customWidth="1"/>
    <col min="10" max="10" width="10.5703125" bestFit="1" customWidth="1"/>
    <col min="259" max="259" width="23.140625" customWidth="1"/>
    <col min="260" max="260" width="10.140625" customWidth="1"/>
    <col min="261" max="261" width="10" customWidth="1"/>
    <col min="263" max="263" width="12.5703125" customWidth="1"/>
    <col min="264" max="264" width="13" customWidth="1"/>
    <col min="265" max="265" width="13.7109375" customWidth="1"/>
    <col min="515" max="515" width="23.140625" customWidth="1"/>
    <col min="516" max="516" width="10.140625" customWidth="1"/>
    <col min="517" max="517" width="10" customWidth="1"/>
    <col min="519" max="519" width="12.5703125" customWidth="1"/>
    <col min="520" max="520" width="13" customWidth="1"/>
    <col min="521" max="521" width="13.7109375" customWidth="1"/>
    <col min="771" max="771" width="23.140625" customWidth="1"/>
    <col min="772" max="772" width="10.140625" customWidth="1"/>
    <col min="773" max="773" width="10" customWidth="1"/>
    <col min="775" max="775" width="12.5703125" customWidth="1"/>
    <col min="776" max="776" width="13" customWidth="1"/>
    <col min="777" max="777" width="13.7109375" customWidth="1"/>
    <col min="1027" max="1027" width="23.140625" customWidth="1"/>
    <col min="1028" max="1028" width="10.140625" customWidth="1"/>
    <col min="1029" max="1029" width="10" customWidth="1"/>
    <col min="1031" max="1031" width="12.5703125" customWidth="1"/>
    <col min="1032" max="1032" width="13" customWidth="1"/>
    <col min="1033" max="1033" width="13.7109375" customWidth="1"/>
    <col min="1283" max="1283" width="23.140625" customWidth="1"/>
    <col min="1284" max="1284" width="10.140625" customWidth="1"/>
    <col min="1285" max="1285" width="10" customWidth="1"/>
    <col min="1287" max="1287" width="12.5703125" customWidth="1"/>
    <col min="1288" max="1288" width="13" customWidth="1"/>
    <col min="1289" max="1289" width="13.7109375" customWidth="1"/>
    <col min="1539" max="1539" width="23.140625" customWidth="1"/>
    <col min="1540" max="1540" width="10.140625" customWidth="1"/>
    <col min="1541" max="1541" width="10" customWidth="1"/>
    <col min="1543" max="1543" width="12.5703125" customWidth="1"/>
    <col min="1544" max="1544" width="13" customWidth="1"/>
    <col min="1545" max="1545" width="13.7109375" customWidth="1"/>
    <col min="1795" max="1795" width="23.140625" customWidth="1"/>
    <col min="1796" max="1796" width="10.140625" customWidth="1"/>
    <col min="1797" max="1797" width="10" customWidth="1"/>
    <col min="1799" max="1799" width="12.5703125" customWidth="1"/>
    <col min="1800" max="1800" width="13" customWidth="1"/>
    <col min="1801" max="1801" width="13.7109375" customWidth="1"/>
    <col min="2051" max="2051" width="23.140625" customWidth="1"/>
    <col min="2052" max="2052" width="10.140625" customWidth="1"/>
    <col min="2053" max="2053" width="10" customWidth="1"/>
    <col min="2055" max="2055" width="12.5703125" customWidth="1"/>
    <col min="2056" max="2056" width="13" customWidth="1"/>
    <col min="2057" max="2057" width="13.7109375" customWidth="1"/>
    <col min="2307" max="2307" width="23.140625" customWidth="1"/>
    <col min="2308" max="2308" width="10.140625" customWidth="1"/>
    <col min="2309" max="2309" width="10" customWidth="1"/>
    <col min="2311" max="2311" width="12.5703125" customWidth="1"/>
    <col min="2312" max="2312" width="13" customWidth="1"/>
    <col min="2313" max="2313" width="13.7109375" customWidth="1"/>
    <col min="2563" max="2563" width="23.140625" customWidth="1"/>
    <col min="2564" max="2564" width="10.140625" customWidth="1"/>
    <col min="2565" max="2565" width="10" customWidth="1"/>
    <col min="2567" max="2567" width="12.5703125" customWidth="1"/>
    <col min="2568" max="2568" width="13" customWidth="1"/>
    <col min="2569" max="2569" width="13.7109375" customWidth="1"/>
    <col min="2819" max="2819" width="23.140625" customWidth="1"/>
    <col min="2820" max="2820" width="10.140625" customWidth="1"/>
    <col min="2821" max="2821" width="10" customWidth="1"/>
    <col min="2823" max="2823" width="12.5703125" customWidth="1"/>
    <col min="2824" max="2824" width="13" customWidth="1"/>
    <col min="2825" max="2825" width="13.7109375" customWidth="1"/>
    <col min="3075" max="3075" width="23.140625" customWidth="1"/>
    <col min="3076" max="3076" width="10.140625" customWidth="1"/>
    <col min="3077" max="3077" width="10" customWidth="1"/>
    <col min="3079" max="3079" width="12.5703125" customWidth="1"/>
    <col min="3080" max="3080" width="13" customWidth="1"/>
    <col min="3081" max="3081" width="13.7109375" customWidth="1"/>
    <col min="3331" max="3331" width="23.140625" customWidth="1"/>
    <col min="3332" max="3332" width="10.140625" customWidth="1"/>
    <col min="3333" max="3333" width="10" customWidth="1"/>
    <col min="3335" max="3335" width="12.5703125" customWidth="1"/>
    <col min="3336" max="3336" width="13" customWidth="1"/>
    <col min="3337" max="3337" width="13.7109375" customWidth="1"/>
    <col min="3587" max="3587" width="23.140625" customWidth="1"/>
    <col min="3588" max="3588" width="10.140625" customWidth="1"/>
    <col min="3589" max="3589" width="10" customWidth="1"/>
    <col min="3591" max="3591" width="12.5703125" customWidth="1"/>
    <col min="3592" max="3592" width="13" customWidth="1"/>
    <col min="3593" max="3593" width="13.7109375" customWidth="1"/>
    <col min="3843" max="3843" width="23.140625" customWidth="1"/>
    <col min="3844" max="3844" width="10.140625" customWidth="1"/>
    <col min="3845" max="3845" width="10" customWidth="1"/>
    <col min="3847" max="3847" width="12.5703125" customWidth="1"/>
    <col min="3848" max="3848" width="13" customWidth="1"/>
    <col min="3849" max="3849" width="13.7109375" customWidth="1"/>
    <col min="4099" max="4099" width="23.140625" customWidth="1"/>
    <col min="4100" max="4100" width="10.140625" customWidth="1"/>
    <col min="4101" max="4101" width="10" customWidth="1"/>
    <col min="4103" max="4103" width="12.5703125" customWidth="1"/>
    <col min="4104" max="4104" width="13" customWidth="1"/>
    <col min="4105" max="4105" width="13.7109375" customWidth="1"/>
    <col min="4355" max="4355" width="23.140625" customWidth="1"/>
    <col min="4356" max="4356" width="10.140625" customWidth="1"/>
    <col min="4357" max="4357" width="10" customWidth="1"/>
    <col min="4359" max="4359" width="12.5703125" customWidth="1"/>
    <col min="4360" max="4360" width="13" customWidth="1"/>
    <col min="4361" max="4361" width="13.7109375" customWidth="1"/>
    <col min="4611" max="4611" width="23.140625" customWidth="1"/>
    <col min="4612" max="4612" width="10.140625" customWidth="1"/>
    <col min="4613" max="4613" width="10" customWidth="1"/>
    <col min="4615" max="4615" width="12.5703125" customWidth="1"/>
    <col min="4616" max="4616" width="13" customWidth="1"/>
    <col min="4617" max="4617" width="13.7109375" customWidth="1"/>
    <col min="4867" max="4867" width="23.140625" customWidth="1"/>
    <col min="4868" max="4868" width="10.140625" customWidth="1"/>
    <col min="4869" max="4869" width="10" customWidth="1"/>
    <col min="4871" max="4871" width="12.5703125" customWidth="1"/>
    <col min="4872" max="4872" width="13" customWidth="1"/>
    <col min="4873" max="4873" width="13.7109375" customWidth="1"/>
    <col min="5123" max="5123" width="23.140625" customWidth="1"/>
    <col min="5124" max="5124" width="10.140625" customWidth="1"/>
    <col min="5125" max="5125" width="10" customWidth="1"/>
    <col min="5127" max="5127" width="12.5703125" customWidth="1"/>
    <col min="5128" max="5128" width="13" customWidth="1"/>
    <col min="5129" max="5129" width="13.7109375" customWidth="1"/>
    <col min="5379" max="5379" width="23.140625" customWidth="1"/>
    <col min="5380" max="5380" width="10.140625" customWidth="1"/>
    <col min="5381" max="5381" width="10" customWidth="1"/>
    <col min="5383" max="5383" width="12.5703125" customWidth="1"/>
    <col min="5384" max="5384" width="13" customWidth="1"/>
    <col min="5385" max="5385" width="13.7109375" customWidth="1"/>
    <col min="5635" max="5635" width="23.140625" customWidth="1"/>
    <col min="5636" max="5636" width="10.140625" customWidth="1"/>
    <col min="5637" max="5637" width="10" customWidth="1"/>
    <col min="5639" max="5639" width="12.5703125" customWidth="1"/>
    <col min="5640" max="5640" width="13" customWidth="1"/>
    <col min="5641" max="5641" width="13.7109375" customWidth="1"/>
    <col min="5891" max="5891" width="23.140625" customWidth="1"/>
    <col min="5892" max="5892" width="10.140625" customWidth="1"/>
    <col min="5893" max="5893" width="10" customWidth="1"/>
    <col min="5895" max="5895" width="12.5703125" customWidth="1"/>
    <col min="5896" max="5896" width="13" customWidth="1"/>
    <col min="5897" max="5897" width="13.7109375" customWidth="1"/>
    <col min="6147" max="6147" width="23.140625" customWidth="1"/>
    <col min="6148" max="6148" width="10.140625" customWidth="1"/>
    <col min="6149" max="6149" width="10" customWidth="1"/>
    <col min="6151" max="6151" width="12.5703125" customWidth="1"/>
    <col min="6152" max="6152" width="13" customWidth="1"/>
    <col min="6153" max="6153" width="13.7109375" customWidth="1"/>
    <col min="6403" max="6403" width="23.140625" customWidth="1"/>
    <col min="6404" max="6404" width="10.140625" customWidth="1"/>
    <col min="6405" max="6405" width="10" customWidth="1"/>
    <col min="6407" max="6407" width="12.5703125" customWidth="1"/>
    <col min="6408" max="6408" width="13" customWidth="1"/>
    <col min="6409" max="6409" width="13.7109375" customWidth="1"/>
    <col min="6659" max="6659" width="23.140625" customWidth="1"/>
    <col min="6660" max="6660" width="10.140625" customWidth="1"/>
    <col min="6661" max="6661" width="10" customWidth="1"/>
    <col min="6663" max="6663" width="12.5703125" customWidth="1"/>
    <col min="6664" max="6664" width="13" customWidth="1"/>
    <col min="6665" max="6665" width="13.7109375" customWidth="1"/>
    <col min="6915" max="6915" width="23.140625" customWidth="1"/>
    <col min="6916" max="6916" width="10.140625" customWidth="1"/>
    <col min="6917" max="6917" width="10" customWidth="1"/>
    <col min="6919" max="6919" width="12.5703125" customWidth="1"/>
    <col min="6920" max="6920" width="13" customWidth="1"/>
    <col min="6921" max="6921" width="13.7109375" customWidth="1"/>
    <col min="7171" max="7171" width="23.140625" customWidth="1"/>
    <col min="7172" max="7172" width="10.140625" customWidth="1"/>
    <col min="7173" max="7173" width="10" customWidth="1"/>
    <col min="7175" max="7175" width="12.5703125" customWidth="1"/>
    <col min="7176" max="7176" width="13" customWidth="1"/>
    <col min="7177" max="7177" width="13.7109375" customWidth="1"/>
    <col min="7427" max="7427" width="23.140625" customWidth="1"/>
    <col min="7428" max="7428" width="10.140625" customWidth="1"/>
    <col min="7429" max="7429" width="10" customWidth="1"/>
    <col min="7431" max="7431" width="12.5703125" customWidth="1"/>
    <col min="7432" max="7432" width="13" customWidth="1"/>
    <col min="7433" max="7433" width="13.7109375" customWidth="1"/>
    <col min="7683" max="7683" width="23.140625" customWidth="1"/>
    <col min="7684" max="7684" width="10.140625" customWidth="1"/>
    <col min="7685" max="7685" width="10" customWidth="1"/>
    <col min="7687" max="7687" width="12.5703125" customWidth="1"/>
    <col min="7688" max="7688" width="13" customWidth="1"/>
    <col min="7689" max="7689" width="13.7109375" customWidth="1"/>
    <col min="7939" max="7939" width="23.140625" customWidth="1"/>
    <col min="7940" max="7940" width="10.140625" customWidth="1"/>
    <col min="7941" max="7941" width="10" customWidth="1"/>
    <col min="7943" max="7943" width="12.5703125" customWidth="1"/>
    <col min="7944" max="7944" width="13" customWidth="1"/>
    <col min="7945" max="7945" width="13.7109375" customWidth="1"/>
    <col min="8195" max="8195" width="23.140625" customWidth="1"/>
    <col min="8196" max="8196" width="10.140625" customWidth="1"/>
    <col min="8197" max="8197" width="10" customWidth="1"/>
    <col min="8199" max="8199" width="12.5703125" customWidth="1"/>
    <col min="8200" max="8200" width="13" customWidth="1"/>
    <col min="8201" max="8201" width="13.7109375" customWidth="1"/>
    <col min="8451" max="8451" width="23.140625" customWidth="1"/>
    <col min="8452" max="8452" width="10.140625" customWidth="1"/>
    <col min="8453" max="8453" width="10" customWidth="1"/>
    <col min="8455" max="8455" width="12.5703125" customWidth="1"/>
    <col min="8456" max="8456" width="13" customWidth="1"/>
    <col min="8457" max="8457" width="13.7109375" customWidth="1"/>
    <col min="8707" max="8707" width="23.140625" customWidth="1"/>
    <col min="8708" max="8708" width="10.140625" customWidth="1"/>
    <col min="8709" max="8709" width="10" customWidth="1"/>
    <col min="8711" max="8711" width="12.5703125" customWidth="1"/>
    <col min="8712" max="8712" width="13" customWidth="1"/>
    <col min="8713" max="8713" width="13.7109375" customWidth="1"/>
    <col min="8963" max="8963" width="23.140625" customWidth="1"/>
    <col min="8964" max="8964" width="10.140625" customWidth="1"/>
    <col min="8965" max="8965" width="10" customWidth="1"/>
    <col min="8967" max="8967" width="12.5703125" customWidth="1"/>
    <col min="8968" max="8968" width="13" customWidth="1"/>
    <col min="8969" max="8969" width="13.7109375" customWidth="1"/>
    <col min="9219" max="9219" width="23.140625" customWidth="1"/>
    <col min="9220" max="9220" width="10.140625" customWidth="1"/>
    <col min="9221" max="9221" width="10" customWidth="1"/>
    <col min="9223" max="9223" width="12.5703125" customWidth="1"/>
    <col min="9224" max="9224" width="13" customWidth="1"/>
    <col min="9225" max="9225" width="13.7109375" customWidth="1"/>
    <col min="9475" max="9475" width="23.140625" customWidth="1"/>
    <col min="9476" max="9476" width="10.140625" customWidth="1"/>
    <col min="9477" max="9477" width="10" customWidth="1"/>
    <col min="9479" max="9479" width="12.5703125" customWidth="1"/>
    <col min="9480" max="9480" width="13" customWidth="1"/>
    <col min="9481" max="9481" width="13.7109375" customWidth="1"/>
    <col min="9731" max="9731" width="23.140625" customWidth="1"/>
    <col min="9732" max="9732" width="10.140625" customWidth="1"/>
    <col min="9733" max="9733" width="10" customWidth="1"/>
    <col min="9735" max="9735" width="12.5703125" customWidth="1"/>
    <col min="9736" max="9736" width="13" customWidth="1"/>
    <col min="9737" max="9737" width="13.7109375" customWidth="1"/>
    <col min="9987" max="9987" width="23.140625" customWidth="1"/>
    <col min="9988" max="9988" width="10.140625" customWidth="1"/>
    <col min="9989" max="9989" width="10" customWidth="1"/>
    <col min="9991" max="9991" width="12.5703125" customWidth="1"/>
    <col min="9992" max="9992" width="13" customWidth="1"/>
    <col min="9993" max="9993" width="13.7109375" customWidth="1"/>
    <col min="10243" max="10243" width="23.140625" customWidth="1"/>
    <col min="10244" max="10244" width="10.140625" customWidth="1"/>
    <col min="10245" max="10245" width="10" customWidth="1"/>
    <col min="10247" max="10247" width="12.5703125" customWidth="1"/>
    <col min="10248" max="10248" width="13" customWidth="1"/>
    <col min="10249" max="10249" width="13.7109375" customWidth="1"/>
    <col min="10499" max="10499" width="23.140625" customWidth="1"/>
    <col min="10500" max="10500" width="10.140625" customWidth="1"/>
    <col min="10501" max="10501" width="10" customWidth="1"/>
    <col min="10503" max="10503" width="12.5703125" customWidth="1"/>
    <col min="10504" max="10504" width="13" customWidth="1"/>
    <col min="10505" max="10505" width="13.7109375" customWidth="1"/>
    <col min="10755" max="10755" width="23.140625" customWidth="1"/>
    <col min="10756" max="10756" width="10.140625" customWidth="1"/>
    <col min="10757" max="10757" width="10" customWidth="1"/>
    <col min="10759" max="10759" width="12.5703125" customWidth="1"/>
    <col min="10760" max="10760" width="13" customWidth="1"/>
    <col min="10761" max="10761" width="13.7109375" customWidth="1"/>
    <col min="11011" max="11011" width="23.140625" customWidth="1"/>
    <col min="11012" max="11012" width="10.140625" customWidth="1"/>
    <col min="11013" max="11013" width="10" customWidth="1"/>
    <col min="11015" max="11015" width="12.5703125" customWidth="1"/>
    <col min="11016" max="11016" width="13" customWidth="1"/>
    <col min="11017" max="11017" width="13.7109375" customWidth="1"/>
    <col min="11267" max="11267" width="23.140625" customWidth="1"/>
    <col min="11268" max="11268" width="10.140625" customWidth="1"/>
    <col min="11269" max="11269" width="10" customWidth="1"/>
    <col min="11271" max="11271" width="12.5703125" customWidth="1"/>
    <col min="11272" max="11272" width="13" customWidth="1"/>
    <col min="11273" max="11273" width="13.7109375" customWidth="1"/>
    <col min="11523" max="11523" width="23.140625" customWidth="1"/>
    <col min="11524" max="11524" width="10.140625" customWidth="1"/>
    <col min="11525" max="11525" width="10" customWidth="1"/>
    <col min="11527" max="11527" width="12.5703125" customWidth="1"/>
    <col min="11528" max="11528" width="13" customWidth="1"/>
    <col min="11529" max="11529" width="13.7109375" customWidth="1"/>
    <col min="11779" max="11779" width="23.140625" customWidth="1"/>
    <col min="11780" max="11780" width="10.140625" customWidth="1"/>
    <col min="11781" max="11781" width="10" customWidth="1"/>
    <col min="11783" max="11783" width="12.5703125" customWidth="1"/>
    <col min="11784" max="11784" width="13" customWidth="1"/>
    <col min="11785" max="11785" width="13.7109375" customWidth="1"/>
    <col min="12035" max="12035" width="23.140625" customWidth="1"/>
    <col min="12036" max="12036" width="10.140625" customWidth="1"/>
    <col min="12037" max="12037" width="10" customWidth="1"/>
    <col min="12039" max="12039" width="12.5703125" customWidth="1"/>
    <col min="12040" max="12040" width="13" customWidth="1"/>
    <col min="12041" max="12041" width="13.7109375" customWidth="1"/>
    <col min="12291" max="12291" width="23.140625" customWidth="1"/>
    <col min="12292" max="12292" width="10.140625" customWidth="1"/>
    <col min="12293" max="12293" width="10" customWidth="1"/>
    <col min="12295" max="12295" width="12.5703125" customWidth="1"/>
    <col min="12296" max="12296" width="13" customWidth="1"/>
    <col min="12297" max="12297" width="13.7109375" customWidth="1"/>
    <col min="12547" max="12547" width="23.140625" customWidth="1"/>
    <col min="12548" max="12548" width="10.140625" customWidth="1"/>
    <col min="12549" max="12549" width="10" customWidth="1"/>
    <col min="12551" max="12551" width="12.5703125" customWidth="1"/>
    <col min="12552" max="12552" width="13" customWidth="1"/>
    <col min="12553" max="12553" width="13.7109375" customWidth="1"/>
    <col min="12803" max="12803" width="23.140625" customWidth="1"/>
    <col min="12804" max="12804" width="10.140625" customWidth="1"/>
    <col min="12805" max="12805" width="10" customWidth="1"/>
    <col min="12807" max="12807" width="12.5703125" customWidth="1"/>
    <col min="12808" max="12808" width="13" customWidth="1"/>
    <col min="12809" max="12809" width="13.7109375" customWidth="1"/>
    <col min="13059" max="13059" width="23.140625" customWidth="1"/>
    <col min="13060" max="13060" width="10.140625" customWidth="1"/>
    <col min="13061" max="13061" width="10" customWidth="1"/>
    <col min="13063" max="13063" width="12.5703125" customWidth="1"/>
    <col min="13064" max="13064" width="13" customWidth="1"/>
    <col min="13065" max="13065" width="13.7109375" customWidth="1"/>
    <col min="13315" max="13315" width="23.140625" customWidth="1"/>
    <col min="13316" max="13316" width="10.140625" customWidth="1"/>
    <col min="13317" max="13317" width="10" customWidth="1"/>
    <col min="13319" max="13319" width="12.5703125" customWidth="1"/>
    <col min="13320" max="13320" width="13" customWidth="1"/>
    <col min="13321" max="13321" width="13.7109375" customWidth="1"/>
    <col min="13571" max="13571" width="23.140625" customWidth="1"/>
    <col min="13572" max="13572" width="10.140625" customWidth="1"/>
    <col min="13573" max="13573" width="10" customWidth="1"/>
    <col min="13575" max="13575" width="12.5703125" customWidth="1"/>
    <col min="13576" max="13576" width="13" customWidth="1"/>
    <col min="13577" max="13577" width="13.7109375" customWidth="1"/>
    <col min="13827" max="13827" width="23.140625" customWidth="1"/>
    <col min="13828" max="13828" width="10.140625" customWidth="1"/>
    <col min="13829" max="13829" width="10" customWidth="1"/>
    <col min="13831" max="13831" width="12.5703125" customWidth="1"/>
    <col min="13832" max="13832" width="13" customWidth="1"/>
    <col min="13833" max="13833" width="13.7109375" customWidth="1"/>
    <col min="14083" max="14083" width="23.140625" customWidth="1"/>
    <col min="14084" max="14084" width="10.140625" customWidth="1"/>
    <col min="14085" max="14085" width="10" customWidth="1"/>
    <col min="14087" max="14087" width="12.5703125" customWidth="1"/>
    <col min="14088" max="14088" width="13" customWidth="1"/>
    <col min="14089" max="14089" width="13.7109375" customWidth="1"/>
    <col min="14339" max="14339" width="23.140625" customWidth="1"/>
    <col min="14340" max="14340" width="10.140625" customWidth="1"/>
    <col min="14341" max="14341" width="10" customWidth="1"/>
    <col min="14343" max="14343" width="12.5703125" customWidth="1"/>
    <col min="14344" max="14344" width="13" customWidth="1"/>
    <col min="14345" max="14345" width="13.7109375" customWidth="1"/>
    <col min="14595" max="14595" width="23.140625" customWidth="1"/>
    <col min="14596" max="14596" width="10.140625" customWidth="1"/>
    <col min="14597" max="14597" width="10" customWidth="1"/>
    <col min="14599" max="14599" width="12.5703125" customWidth="1"/>
    <col min="14600" max="14600" width="13" customWidth="1"/>
    <col min="14601" max="14601" width="13.7109375" customWidth="1"/>
    <col min="14851" max="14851" width="23.140625" customWidth="1"/>
    <col min="14852" max="14852" width="10.140625" customWidth="1"/>
    <col min="14853" max="14853" width="10" customWidth="1"/>
    <col min="14855" max="14855" width="12.5703125" customWidth="1"/>
    <col min="14856" max="14856" width="13" customWidth="1"/>
    <col min="14857" max="14857" width="13.7109375" customWidth="1"/>
    <col min="15107" max="15107" width="23.140625" customWidth="1"/>
    <col min="15108" max="15108" width="10.140625" customWidth="1"/>
    <col min="15109" max="15109" width="10" customWidth="1"/>
    <col min="15111" max="15111" width="12.5703125" customWidth="1"/>
    <col min="15112" max="15112" width="13" customWidth="1"/>
    <col min="15113" max="15113" width="13.7109375" customWidth="1"/>
    <col min="15363" max="15363" width="23.140625" customWidth="1"/>
    <col min="15364" max="15364" width="10.140625" customWidth="1"/>
    <col min="15365" max="15365" width="10" customWidth="1"/>
    <col min="15367" max="15367" width="12.5703125" customWidth="1"/>
    <col min="15368" max="15368" width="13" customWidth="1"/>
    <col min="15369" max="15369" width="13.7109375" customWidth="1"/>
    <col min="15619" max="15619" width="23.140625" customWidth="1"/>
    <col min="15620" max="15620" width="10.140625" customWidth="1"/>
    <col min="15621" max="15621" width="10" customWidth="1"/>
    <col min="15623" max="15623" width="12.5703125" customWidth="1"/>
    <col min="15624" max="15624" width="13" customWidth="1"/>
    <col min="15625" max="15625" width="13.7109375" customWidth="1"/>
    <col min="15875" max="15875" width="23.140625" customWidth="1"/>
    <col min="15876" max="15876" width="10.140625" customWidth="1"/>
    <col min="15877" max="15877" width="10" customWidth="1"/>
    <col min="15879" max="15879" width="12.5703125" customWidth="1"/>
    <col min="15880" max="15880" width="13" customWidth="1"/>
    <col min="15881" max="15881" width="13.7109375" customWidth="1"/>
    <col min="16131" max="16131" width="23.140625" customWidth="1"/>
    <col min="16132" max="16132" width="10.140625" customWidth="1"/>
    <col min="16133" max="16133" width="10" customWidth="1"/>
    <col min="16135" max="16135" width="12.5703125" customWidth="1"/>
    <col min="16136" max="16136" width="13" customWidth="1"/>
    <col min="16137" max="16137" width="13.7109375" customWidth="1"/>
  </cols>
  <sheetData>
    <row r="1" spans="1:10" x14ac:dyDescent="0.25">
      <c r="A1" s="117" t="s">
        <v>100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20.25" x14ac:dyDescent="0.3">
      <c r="A2" s="118" t="s">
        <v>59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0" ht="21" thickBot="1" x14ac:dyDescent="0.35">
      <c r="A3" s="118" t="s">
        <v>60</v>
      </c>
      <c r="B3" s="118"/>
      <c r="C3" s="118"/>
      <c r="D3" s="118"/>
      <c r="E3" s="118"/>
      <c r="F3" s="118"/>
      <c r="G3" s="118"/>
      <c r="H3" s="118"/>
      <c r="I3" s="118"/>
      <c r="J3" s="118"/>
    </row>
    <row r="4" spans="1:10" x14ac:dyDescent="0.25">
      <c r="A4" s="119" t="s">
        <v>61</v>
      </c>
      <c r="B4" s="121" t="s">
        <v>62</v>
      </c>
      <c r="C4" s="121" t="s">
        <v>63</v>
      </c>
      <c r="D4" s="121" t="s">
        <v>98</v>
      </c>
      <c r="E4" s="121" t="s">
        <v>64</v>
      </c>
      <c r="F4" s="121"/>
      <c r="G4" s="121" t="s">
        <v>65</v>
      </c>
      <c r="H4" s="121" t="s">
        <v>66</v>
      </c>
      <c r="I4" s="121" t="s">
        <v>67</v>
      </c>
      <c r="J4" s="123" t="s">
        <v>68</v>
      </c>
    </row>
    <row r="5" spans="1:10" ht="23.25" customHeight="1" thickBot="1" x14ac:dyDescent="0.3">
      <c r="A5" s="120"/>
      <c r="B5" s="122"/>
      <c r="C5" s="122"/>
      <c r="D5" s="122"/>
      <c r="E5" s="66">
        <v>2019</v>
      </c>
      <c r="F5" s="66">
        <v>2020</v>
      </c>
      <c r="G5" s="122"/>
      <c r="H5" s="122"/>
      <c r="I5" s="122"/>
      <c r="J5" s="124"/>
    </row>
    <row r="6" spans="1:10" x14ac:dyDescent="0.25">
      <c r="A6" s="125" t="s">
        <v>69</v>
      </c>
      <c r="B6" s="127" t="s">
        <v>70</v>
      </c>
      <c r="C6" s="67" t="s">
        <v>71</v>
      </c>
      <c r="D6" s="68">
        <v>51977</v>
      </c>
      <c r="E6" s="67">
        <v>2.1</v>
      </c>
      <c r="F6" s="67">
        <v>2.1</v>
      </c>
      <c r="G6" s="69">
        <f>D6*F6/1000</f>
        <v>109.15170000000001</v>
      </c>
      <c r="H6" s="70">
        <v>0.98</v>
      </c>
      <c r="I6" s="71">
        <f>G6*H6</f>
        <v>106.968666</v>
      </c>
      <c r="J6" s="129"/>
    </row>
    <row r="7" spans="1:10" x14ac:dyDescent="0.25">
      <c r="A7" s="126"/>
      <c r="B7" s="128"/>
      <c r="C7" s="72" t="s">
        <v>72</v>
      </c>
      <c r="D7" s="73">
        <v>53035.47</v>
      </c>
      <c r="E7" s="72">
        <v>2.1</v>
      </c>
      <c r="F7" s="72">
        <v>2.1</v>
      </c>
      <c r="G7" s="74">
        <f>D7*F7/1000</f>
        <v>111.374487</v>
      </c>
      <c r="H7" s="75">
        <v>0.98</v>
      </c>
      <c r="I7" s="76">
        <f t="shared" ref="I7:I8" si="0">G7*H7</f>
        <v>109.14699726000001</v>
      </c>
      <c r="J7" s="130"/>
    </row>
    <row r="8" spans="1:10" x14ac:dyDescent="0.25">
      <c r="A8" s="126"/>
      <c r="B8" s="128"/>
      <c r="C8" s="72" t="s">
        <v>73</v>
      </c>
      <c r="D8" s="73">
        <v>64300.56</v>
      </c>
      <c r="E8" s="72">
        <v>0.9</v>
      </c>
      <c r="F8" s="72">
        <v>0.9</v>
      </c>
      <c r="G8" s="74">
        <f>D8*F8/1000</f>
        <v>57.870504000000004</v>
      </c>
      <c r="H8" s="75">
        <v>0.98</v>
      </c>
      <c r="I8" s="76">
        <f t="shared" si="0"/>
        <v>56.713093920000006</v>
      </c>
      <c r="J8" s="130"/>
    </row>
    <row r="9" spans="1:10" ht="15.75" thickBot="1" x14ac:dyDescent="0.3">
      <c r="A9" s="132"/>
      <c r="B9" s="133"/>
      <c r="C9" s="133"/>
      <c r="D9" s="133"/>
      <c r="E9" s="77">
        <f>SUM(E6:E8)</f>
        <v>5.1000000000000005</v>
      </c>
      <c r="F9" s="77">
        <f>SUM(F6:F8)</f>
        <v>5.1000000000000005</v>
      </c>
      <c r="G9" s="134" t="s">
        <v>74</v>
      </c>
      <c r="H9" s="134"/>
      <c r="I9" s="78">
        <f>SUM(I6:I8)</f>
        <v>272.82875718000003</v>
      </c>
      <c r="J9" s="130"/>
    </row>
    <row r="10" spans="1:10" x14ac:dyDescent="0.25">
      <c r="A10" s="125">
        <v>2</v>
      </c>
      <c r="B10" s="127" t="s">
        <v>75</v>
      </c>
      <c r="C10" s="67" t="s">
        <v>71</v>
      </c>
      <c r="D10" s="68">
        <v>24468.99</v>
      </c>
      <c r="E10" s="67">
        <v>3</v>
      </c>
      <c r="F10" s="67">
        <v>3</v>
      </c>
      <c r="G10" s="69">
        <f>D10*F10/1000</f>
        <v>73.406970000000001</v>
      </c>
      <c r="H10" s="70">
        <v>0.96</v>
      </c>
      <c r="I10" s="71">
        <f>H10*G10</f>
        <v>70.470691200000005</v>
      </c>
      <c r="J10" s="130"/>
    </row>
    <row r="11" spans="1:10" x14ac:dyDescent="0.25">
      <c r="A11" s="126"/>
      <c r="B11" s="128"/>
      <c r="C11" s="72" t="s">
        <v>72</v>
      </c>
      <c r="D11" s="73">
        <v>24506.99</v>
      </c>
      <c r="E11" s="72">
        <v>3.1</v>
      </c>
      <c r="F11" s="72">
        <v>3.1</v>
      </c>
      <c r="G11" s="74">
        <f>D11*F11/1000</f>
        <v>75.971669000000006</v>
      </c>
      <c r="H11" s="75">
        <v>0.96</v>
      </c>
      <c r="I11" s="76">
        <f>H11*G11</f>
        <v>72.932802240000001</v>
      </c>
      <c r="J11" s="130"/>
    </row>
    <row r="12" spans="1:10" x14ac:dyDescent="0.25">
      <c r="A12" s="126"/>
      <c r="B12" s="128"/>
      <c r="C12" s="72" t="s">
        <v>73</v>
      </c>
      <c r="D12" s="73">
        <v>65952.38</v>
      </c>
      <c r="E12" s="72">
        <v>0.9</v>
      </c>
      <c r="F12" s="72">
        <v>0.9</v>
      </c>
      <c r="G12" s="74">
        <f>D12*F12/1000</f>
        <v>59.35714200000001</v>
      </c>
      <c r="H12" s="75">
        <v>0.98</v>
      </c>
      <c r="I12" s="76">
        <f>H12*G12</f>
        <v>58.16999916000001</v>
      </c>
      <c r="J12" s="130"/>
    </row>
    <row r="13" spans="1:10" ht="15.75" thickBot="1" x14ac:dyDescent="0.3">
      <c r="A13" s="132"/>
      <c r="B13" s="133"/>
      <c r="C13" s="133"/>
      <c r="D13" s="133"/>
      <c r="E13" s="77">
        <f>SUM(E10:E12)</f>
        <v>7</v>
      </c>
      <c r="F13" s="77">
        <f>SUM(F10:F12)</f>
        <v>7</v>
      </c>
      <c r="G13" s="137" t="s">
        <v>76</v>
      </c>
      <c r="H13" s="138"/>
      <c r="I13" s="79">
        <f>SUM(I10:I12)</f>
        <v>201.57349260000001</v>
      </c>
      <c r="J13" s="130"/>
    </row>
    <row r="14" spans="1:10" ht="30" x14ac:dyDescent="0.25">
      <c r="A14" s="139">
        <v>2.1</v>
      </c>
      <c r="B14" s="125"/>
      <c r="C14" s="142"/>
      <c r="D14" s="142"/>
      <c r="E14" s="80" t="s">
        <v>77</v>
      </c>
      <c r="F14" s="80" t="s">
        <v>78</v>
      </c>
      <c r="G14" s="143" t="s">
        <v>79</v>
      </c>
      <c r="H14" s="144"/>
      <c r="I14" s="81">
        <f>SUM(I15:I20)</f>
        <v>55.944999999999993</v>
      </c>
      <c r="J14" s="130"/>
    </row>
    <row r="15" spans="1:10" x14ac:dyDescent="0.25">
      <c r="A15" s="140"/>
      <c r="B15" s="145" t="s">
        <v>80</v>
      </c>
      <c r="C15" s="72" t="s">
        <v>81</v>
      </c>
      <c r="D15" s="147">
        <v>33959.980000000003</v>
      </c>
      <c r="E15" s="72">
        <v>2200</v>
      </c>
      <c r="F15" s="72">
        <v>20</v>
      </c>
      <c r="G15" s="82">
        <f t="shared" ref="G15:G20" si="1">E15*F15</f>
        <v>44000</v>
      </c>
      <c r="H15" s="83">
        <v>1</v>
      </c>
      <c r="I15" s="84">
        <f>H15*G15/1000</f>
        <v>44</v>
      </c>
      <c r="J15" s="130"/>
    </row>
    <row r="16" spans="1:10" x14ac:dyDescent="0.25">
      <c r="A16" s="140"/>
      <c r="B16" s="145"/>
      <c r="C16" s="72" t="s">
        <v>82</v>
      </c>
      <c r="D16" s="147"/>
      <c r="E16" s="72">
        <v>2700</v>
      </c>
      <c r="F16" s="72">
        <v>0</v>
      </c>
      <c r="G16" s="82">
        <f t="shared" si="1"/>
        <v>0</v>
      </c>
      <c r="H16" s="83">
        <v>1</v>
      </c>
      <c r="I16" s="84">
        <f t="shared" ref="I16:I20" si="2">H16*G16/1000</f>
        <v>0</v>
      </c>
      <c r="J16" s="130"/>
    </row>
    <row r="17" spans="1:10" x14ac:dyDescent="0.25">
      <c r="A17" s="140"/>
      <c r="B17" s="145"/>
      <c r="C17" s="72" t="s">
        <v>83</v>
      </c>
      <c r="D17" s="147"/>
      <c r="E17" s="72">
        <v>1900</v>
      </c>
      <c r="F17" s="72">
        <v>0</v>
      </c>
      <c r="G17" s="82">
        <f t="shared" si="1"/>
        <v>0</v>
      </c>
      <c r="H17" s="83">
        <v>1</v>
      </c>
      <c r="I17" s="84">
        <f t="shared" si="2"/>
        <v>0</v>
      </c>
      <c r="J17" s="130"/>
    </row>
    <row r="18" spans="1:10" x14ac:dyDescent="0.25">
      <c r="A18" s="140"/>
      <c r="B18" s="145"/>
      <c r="C18" s="72" t="s">
        <v>84</v>
      </c>
      <c r="D18" s="147"/>
      <c r="E18" s="72">
        <v>970</v>
      </c>
      <c r="F18" s="72">
        <v>1</v>
      </c>
      <c r="G18" s="82">
        <v>980</v>
      </c>
      <c r="H18" s="83">
        <v>1</v>
      </c>
      <c r="I18" s="84">
        <f t="shared" si="2"/>
        <v>0.98</v>
      </c>
      <c r="J18" s="130"/>
    </row>
    <row r="19" spans="1:10" x14ac:dyDescent="0.25">
      <c r="A19" s="140"/>
      <c r="B19" s="145"/>
      <c r="C19" s="72" t="s">
        <v>85</v>
      </c>
      <c r="D19" s="147"/>
      <c r="E19" s="72">
        <v>575</v>
      </c>
      <c r="F19" s="72">
        <v>15</v>
      </c>
      <c r="G19" s="82">
        <f t="shared" si="1"/>
        <v>8625</v>
      </c>
      <c r="H19" s="83">
        <v>1</v>
      </c>
      <c r="I19" s="84">
        <f t="shared" si="2"/>
        <v>8.625</v>
      </c>
      <c r="J19" s="130"/>
    </row>
    <row r="20" spans="1:10" ht="15.75" thickBot="1" x14ac:dyDescent="0.3">
      <c r="A20" s="141"/>
      <c r="B20" s="146"/>
      <c r="C20" s="77" t="s">
        <v>86</v>
      </c>
      <c r="D20" s="148"/>
      <c r="E20" s="77">
        <v>780</v>
      </c>
      <c r="F20" s="77">
        <v>3</v>
      </c>
      <c r="G20" s="85">
        <f t="shared" si="1"/>
        <v>2340</v>
      </c>
      <c r="H20" s="86">
        <v>1</v>
      </c>
      <c r="I20" s="87">
        <f t="shared" si="2"/>
        <v>2.34</v>
      </c>
      <c r="J20" s="130"/>
    </row>
    <row r="21" spans="1:10" ht="15.75" thickBot="1" x14ac:dyDescent="0.3">
      <c r="A21" s="149"/>
      <c r="B21" s="150"/>
      <c r="C21" s="150"/>
      <c r="D21" s="150"/>
      <c r="E21" s="150"/>
      <c r="F21" s="88"/>
      <c r="G21" s="151" t="s">
        <v>87</v>
      </c>
      <c r="H21" s="151"/>
      <c r="I21" s="89">
        <f>+I13+I14</f>
        <v>257.5184926</v>
      </c>
      <c r="J21" s="131"/>
    </row>
    <row r="22" spans="1:10" x14ac:dyDescent="0.25">
      <c r="A22" s="152" t="s">
        <v>88</v>
      </c>
      <c r="B22" s="153"/>
      <c r="C22" s="153"/>
      <c r="D22" s="153"/>
      <c r="E22" s="153"/>
      <c r="F22" s="153"/>
      <c r="G22" s="153"/>
      <c r="H22" s="153"/>
      <c r="I22" s="90">
        <f>I9+I21</f>
        <v>530.34724978000008</v>
      </c>
      <c r="J22" s="91">
        <f>J23+J25+J26+J27</f>
        <v>678.59900000000005</v>
      </c>
    </row>
    <row r="23" spans="1:10" x14ac:dyDescent="0.25">
      <c r="A23" s="135" t="s">
        <v>89</v>
      </c>
      <c r="B23" s="136"/>
      <c r="C23" s="136"/>
      <c r="D23" s="136"/>
      <c r="E23" s="136"/>
      <c r="F23" s="136"/>
      <c r="G23" s="136"/>
      <c r="H23" s="136"/>
      <c r="I23" s="111">
        <f>(0.42*I14)+I10+I6</f>
        <v>200.9362572</v>
      </c>
      <c r="J23" s="112">
        <v>241.76</v>
      </c>
    </row>
    <row r="24" spans="1:10" x14ac:dyDescent="0.25">
      <c r="A24" s="154" t="s">
        <v>90</v>
      </c>
      <c r="B24" s="155"/>
      <c r="C24" s="155"/>
      <c r="D24" s="155"/>
      <c r="E24" s="155"/>
      <c r="F24" s="155"/>
      <c r="G24" s="155"/>
      <c r="H24" s="155"/>
      <c r="I24" s="94"/>
      <c r="J24" s="95">
        <v>30</v>
      </c>
    </row>
    <row r="25" spans="1:10" x14ac:dyDescent="0.25">
      <c r="A25" s="135" t="s">
        <v>91</v>
      </c>
      <c r="B25" s="136"/>
      <c r="C25" s="136"/>
      <c r="D25" s="136"/>
      <c r="E25" s="136"/>
      <c r="F25" s="136"/>
      <c r="G25" s="136"/>
      <c r="H25" s="136"/>
      <c r="I25" s="107">
        <f>I22-I23-I26</f>
        <v>214.52789950000007</v>
      </c>
      <c r="J25" s="108">
        <v>306.459</v>
      </c>
    </row>
    <row r="26" spans="1:10" x14ac:dyDescent="0.25">
      <c r="A26" s="156" t="s">
        <v>92</v>
      </c>
      <c r="B26" s="157"/>
      <c r="C26" s="157"/>
      <c r="D26" s="157"/>
      <c r="E26" s="157"/>
      <c r="F26" s="157"/>
      <c r="G26" s="157"/>
      <c r="H26" s="157"/>
      <c r="I26" s="109">
        <f>I8+I12</f>
        <v>114.88309308000001</v>
      </c>
      <c r="J26" s="110">
        <v>130.38</v>
      </c>
    </row>
    <row r="27" spans="1:10" x14ac:dyDescent="0.25">
      <c r="A27" s="158" t="s">
        <v>93</v>
      </c>
      <c r="B27" s="159"/>
      <c r="C27" s="159"/>
      <c r="D27" s="159"/>
      <c r="E27" s="159"/>
      <c r="F27" s="159"/>
      <c r="G27" s="159"/>
      <c r="H27" s="160"/>
      <c r="I27" s="92"/>
      <c r="J27" s="93"/>
    </row>
    <row r="28" spans="1:10" x14ac:dyDescent="0.25">
      <c r="A28" s="158" t="s">
        <v>94</v>
      </c>
      <c r="B28" s="159"/>
      <c r="C28" s="159"/>
      <c r="D28" s="159"/>
      <c r="E28" s="159"/>
      <c r="F28" s="159"/>
      <c r="G28" s="159"/>
      <c r="H28" s="160"/>
      <c r="I28" s="92"/>
      <c r="J28" s="93"/>
    </row>
    <row r="29" spans="1:10" x14ac:dyDescent="0.25">
      <c r="A29" s="161" t="s">
        <v>95</v>
      </c>
      <c r="B29" s="162"/>
      <c r="C29" s="162"/>
      <c r="D29" s="162"/>
      <c r="E29" s="162"/>
      <c r="F29" s="162"/>
      <c r="G29" s="162"/>
      <c r="H29" s="162"/>
      <c r="I29" s="92"/>
      <c r="J29" s="106">
        <f>I29+I28+I22-J22</f>
        <v>-148.25175021999996</v>
      </c>
    </row>
    <row r="30" spans="1:10" ht="16.5" thickBot="1" x14ac:dyDescent="0.3">
      <c r="A30" s="163" t="s">
        <v>96</v>
      </c>
      <c r="B30" s="164"/>
      <c r="C30" s="164"/>
      <c r="D30" s="164"/>
      <c r="E30" s="164"/>
      <c r="F30" s="164"/>
      <c r="G30" s="164"/>
      <c r="H30" s="164"/>
      <c r="I30" s="96">
        <f>I22+I29+I28</f>
        <v>530.34724978000008</v>
      </c>
      <c r="J30" s="96">
        <f>J22+J29</f>
        <v>530.34724978000008</v>
      </c>
    </row>
    <row r="31" spans="1:10" x14ac:dyDescent="0.25">
      <c r="B31" s="97"/>
      <c r="C31" s="98"/>
      <c r="D31" s="98"/>
      <c r="E31" s="98"/>
      <c r="F31" s="98"/>
      <c r="G31" s="98"/>
      <c r="H31" s="98"/>
      <c r="I31" s="99"/>
      <c r="J31" s="100"/>
    </row>
    <row r="32" spans="1:10" x14ac:dyDescent="0.25">
      <c r="A32" s="97"/>
      <c r="B32" s="97"/>
      <c r="C32" s="97"/>
      <c r="D32" s="97"/>
      <c r="E32" s="97"/>
      <c r="F32" s="97"/>
      <c r="G32" s="97"/>
      <c r="H32" s="97"/>
      <c r="I32" s="97"/>
      <c r="J32" s="101"/>
    </row>
    <row r="33" spans="1:10" x14ac:dyDescent="0.25">
      <c r="A33" s="97"/>
      <c r="B33" s="97"/>
      <c r="C33" s="97"/>
      <c r="D33" s="97"/>
      <c r="E33" s="97"/>
      <c r="F33" s="97"/>
      <c r="G33" s="97"/>
      <c r="H33" s="97"/>
      <c r="I33" s="97"/>
      <c r="J33" s="101"/>
    </row>
    <row r="34" spans="1:10" x14ac:dyDescent="0.25">
      <c r="A34" s="97"/>
      <c r="B34" s="97"/>
      <c r="C34" s="97"/>
      <c r="D34" s="97"/>
      <c r="E34" s="97"/>
      <c r="F34" s="97"/>
      <c r="G34" s="97"/>
      <c r="H34" s="97"/>
      <c r="I34" s="97"/>
      <c r="J34" s="101"/>
    </row>
    <row r="35" spans="1:10" x14ac:dyDescent="0.25">
      <c r="A35" s="97"/>
      <c r="B35" s="97"/>
      <c r="C35" s="97"/>
      <c r="D35" s="97"/>
      <c r="E35" s="97"/>
      <c r="F35" s="97"/>
      <c r="G35" s="97"/>
      <c r="H35" s="97"/>
      <c r="I35" s="97"/>
      <c r="J35" s="101"/>
    </row>
    <row r="36" spans="1:10" x14ac:dyDescent="0.25">
      <c r="A36" s="97"/>
      <c r="B36" s="97"/>
      <c r="C36" s="97"/>
      <c r="D36" s="97"/>
      <c r="E36" s="97"/>
      <c r="F36" s="97"/>
      <c r="G36" s="97"/>
      <c r="H36" s="97"/>
      <c r="I36" s="97"/>
      <c r="J36" s="101"/>
    </row>
    <row r="37" spans="1:10" x14ac:dyDescent="0.25">
      <c r="A37" s="97"/>
      <c r="B37" s="97"/>
      <c r="C37" s="97"/>
      <c r="D37" s="97"/>
      <c r="E37" s="97"/>
      <c r="F37" s="97"/>
      <c r="G37" s="97"/>
      <c r="H37" s="97"/>
      <c r="I37" s="97"/>
      <c r="J37" s="101"/>
    </row>
    <row r="38" spans="1:10" x14ac:dyDescent="0.25">
      <c r="A38" s="97"/>
      <c r="B38" s="97"/>
      <c r="C38" s="97"/>
      <c r="D38" s="97"/>
      <c r="E38" s="97"/>
      <c r="F38" s="97"/>
      <c r="G38" s="97"/>
      <c r="H38" s="97"/>
      <c r="I38" s="97"/>
      <c r="J38" s="101"/>
    </row>
  </sheetData>
  <mergeCells count="37">
    <mergeCell ref="A26:H26"/>
    <mergeCell ref="A27:H27"/>
    <mergeCell ref="A28:H28"/>
    <mergeCell ref="A29:H29"/>
    <mergeCell ref="A30:H30"/>
    <mergeCell ref="A25:H25"/>
    <mergeCell ref="G13:H13"/>
    <mergeCell ref="A14:A20"/>
    <mergeCell ref="B14:D14"/>
    <mergeCell ref="G14:H14"/>
    <mergeCell ref="B15:B20"/>
    <mergeCell ref="D15:D20"/>
    <mergeCell ref="A21:E21"/>
    <mergeCell ref="G21:H21"/>
    <mergeCell ref="A22:H22"/>
    <mergeCell ref="A23:H23"/>
    <mergeCell ref="A24:H24"/>
    <mergeCell ref="A6:A8"/>
    <mergeCell ref="B6:B8"/>
    <mergeCell ref="J6:J21"/>
    <mergeCell ref="A9:D9"/>
    <mergeCell ref="G9:H9"/>
    <mergeCell ref="A10:A12"/>
    <mergeCell ref="B10:B12"/>
    <mergeCell ref="A13:D13"/>
    <mergeCell ref="A1:J1"/>
    <mergeCell ref="A2:J2"/>
    <mergeCell ref="A3:J3"/>
    <mergeCell ref="A4:A5"/>
    <mergeCell ref="B4:B5"/>
    <mergeCell ref="C4:C5"/>
    <mergeCell ref="D4:D5"/>
    <mergeCell ref="E4:F4"/>
    <mergeCell ref="G4:G5"/>
    <mergeCell ref="H4:H5"/>
    <mergeCell ref="I4:I5"/>
    <mergeCell ref="J4:J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G14" sqref="G14:H14"/>
    </sheetView>
  </sheetViews>
  <sheetFormatPr defaultRowHeight="15" x14ac:dyDescent="0.25"/>
  <cols>
    <col min="3" max="3" width="23.140625" customWidth="1"/>
    <col min="4" max="4" width="11.7109375" customWidth="1"/>
    <col min="5" max="5" width="12.42578125" customWidth="1"/>
    <col min="7" max="7" width="14.28515625" customWidth="1"/>
    <col min="8" max="8" width="13" customWidth="1"/>
    <col min="9" max="9" width="13.7109375" customWidth="1"/>
    <col min="10" max="10" width="10.5703125" bestFit="1" customWidth="1"/>
    <col min="259" max="259" width="23.140625" customWidth="1"/>
    <col min="260" max="260" width="10.140625" customWidth="1"/>
    <col min="261" max="261" width="10" customWidth="1"/>
    <col min="263" max="263" width="12.5703125" customWidth="1"/>
    <col min="264" max="264" width="13" customWidth="1"/>
    <col min="265" max="265" width="13.7109375" customWidth="1"/>
    <col min="515" max="515" width="23.140625" customWidth="1"/>
    <col min="516" max="516" width="10.140625" customWidth="1"/>
    <col min="517" max="517" width="10" customWidth="1"/>
    <col min="519" max="519" width="12.5703125" customWidth="1"/>
    <col min="520" max="520" width="13" customWidth="1"/>
    <col min="521" max="521" width="13.7109375" customWidth="1"/>
    <col min="771" max="771" width="23.140625" customWidth="1"/>
    <col min="772" max="772" width="10.140625" customWidth="1"/>
    <col min="773" max="773" width="10" customWidth="1"/>
    <col min="775" max="775" width="12.5703125" customWidth="1"/>
    <col min="776" max="776" width="13" customWidth="1"/>
    <col min="777" max="777" width="13.7109375" customWidth="1"/>
    <col min="1027" max="1027" width="23.140625" customWidth="1"/>
    <col min="1028" max="1028" width="10.140625" customWidth="1"/>
    <col min="1029" max="1029" width="10" customWidth="1"/>
    <col min="1031" max="1031" width="12.5703125" customWidth="1"/>
    <col min="1032" max="1032" width="13" customWidth="1"/>
    <col min="1033" max="1033" width="13.7109375" customWidth="1"/>
    <col min="1283" max="1283" width="23.140625" customWidth="1"/>
    <col min="1284" max="1284" width="10.140625" customWidth="1"/>
    <col min="1285" max="1285" width="10" customWidth="1"/>
    <col min="1287" max="1287" width="12.5703125" customWidth="1"/>
    <col min="1288" max="1288" width="13" customWidth="1"/>
    <col min="1289" max="1289" width="13.7109375" customWidth="1"/>
    <col min="1539" max="1539" width="23.140625" customWidth="1"/>
    <col min="1540" max="1540" width="10.140625" customWidth="1"/>
    <col min="1541" max="1541" width="10" customWidth="1"/>
    <col min="1543" max="1543" width="12.5703125" customWidth="1"/>
    <col min="1544" max="1544" width="13" customWidth="1"/>
    <col min="1545" max="1545" width="13.7109375" customWidth="1"/>
    <col min="1795" max="1795" width="23.140625" customWidth="1"/>
    <col min="1796" max="1796" width="10.140625" customWidth="1"/>
    <col min="1797" max="1797" width="10" customWidth="1"/>
    <col min="1799" max="1799" width="12.5703125" customWidth="1"/>
    <col min="1800" max="1800" width="13" customWidth="1"/>
    <col min="1801" max="1801" width="13.7109375" customWidth="1"/>
    <col min="2051" max="2051" width="23.140625" customWidth="1"/>
    <col min="2052" max="2052" width="10.140625" customWidth="1"/>
    <col min="2053" max="2053" width="10" customWidth="1"/>
    <col min="2055" max="2055" width="12.5703125" customWidth="1"/>
    <col min="2056" max="2056" width="13" customWidth="1"/>
    <col min="2057" max="2057" width="13.7109375" customWidth="1"/>
    <col min="2307" max="2307" width="23.140625" customWidth="1"/>
    <col min="2308" max="2308" width="10.140625" customWidth="1"/>
    <col min="2309" max="2309" width="10" customWidth="1"/>
    <col min="2311" max="2311" width="12.5703125" customWidth="1"/>
    <col min="2312" max="2312" width="13" customWidth="1"/>
    <col min="2313" max="2313" width="13.7109375" customWidth="1"/>
    <col min="2563" max="2563" width="23.140625" customWidth="1"/>
    <col min="2564" max="2564" width="10.140625" customWidth="1"/>
    <col min="2565" max="2565" width="10" customWidth="1"/>
    <col min="2567" max="2567" width="12.5703125" customWidth="1"/>
    <col min="2568" max="2568" width="13" customWidth="1"/>
    <col min="2569" max="2569" width="13.7109375" customWidth="1"/>
    <col min="2819" max="2819" width="23.140625" customWidth="1"/>
    <col min="2820" max="2820" width="10.140625" customWidth="1"/>
    <col min="2821" max="2821" width="10" customWidth="1"/>
    <col min="2823" max="2823" width="12.5703125" customWidth="1"/>
    <col min="2824" max="2824" width="13" customWidth="1"/>
    <col min="2825" max="2825" width="13.7109375" customWidth="1"/>
    <col min="3075" max="3075" width="23.140625" customWidth="1"/>
    <col min="3076" max="3076" width="10.140625" customWidth="1"/>
    <col min="3077" max="3077" width="10" customWidth="1"/>
    <col min="3079" max="3079" width="12.5703125" customWidth="1"/>
    <col min="3080" max="3080" width="13" customWidth="1"/>
    <col min="3081" max="3081" width="13.7109375" customWidth="1"/>
    <col min="3331" max="3331" width="23.140625" customWidth="1"/>
    <col min="3332" max="3332" width="10.140625" customWidth="1"/>
    <col min="3333" max="3333" width="10" customWidth="1"/>
    <col min="3335" max="3335" width="12.5703125" customWidth="1"/>
    <col min="3336" max="3336" width="13" customWidth="1"/>
    <col min="3337" max="3337" width="13.7109375" customWidth="1"/>
    <col min="3587" max="3587" width="23.140625" customWidth="1"/>
    <col min="3588" max="3588" width="10.140625" customWidth="1"/>
    <col min="3589" max="3589" width="10" customWidth="1"/>
    <col min="3591" max="3591" width="12.5703125" customWidth="1"/>
    <col min="3592" max="3592" width="13" customWidth="1"/>
    <col min="3593" max="3593" width="13.7109375" customWidth="1"/>
    <col min="3843" max="3843" width="23.140625" customWidth="1"/>
    <col min="3844" max="3844" width="10.140625" customWidth="1"/>
    <col min="3845" max="3845" width="10" customWidth="1"/>
    <col min="3847" max="3847" width="12.5703125" customWidth="1"/>
    <col min="3848" max="3848" width="13" customWidth="1"/>
    <col min="3849" max="3849" width="13.7109375" customWidth="1"/>
    <col min="4099" max="4099" width="23.140625" customWidth="1"/>
    <col min="4100" max="4100" width="10.140625" customWidth="1"/>
    <col min="4101" max="4101" width="10" customWidth="1"/>
    <col min="4103" max="4103" width="12.5703125" customWidth="1"/>
    <col min="4104" max="4104" width="13" customWidth="1"/>
    <col min="4105" max="4105" width="13.7109375" customWidth="1"/>
    <col min="4355" max="4355" width="23.140625" customWidth="1"/>
    <col min="4356" max="4356" width="10.140625" customWidth="1"/>
    <col min="4357" max="4357" width="10" customWidth="1"/>
    <col min="4359" max="4359" width="12.5703125" customWidth="1"/>
    <col min="4360" max="4360" width="13" customWidth="1"/>
    <col min="4361" max="4361" width="13.7109375" customWidth="1"/>
    <col min="4611" max="4611" width="23.140625" customWidth="1"/>
    <col min="4612" max="4612" width="10.140625" customWidth="1"/>
    <col min="4613" max="4613" width="10" customWidth="1"/>
    <col min="4615" max="4615" width="12.5703125" customWidth="1"/>
    <col min="4616" max="4616" width="13" customWidth="1"/>
    <col min="4617" max="4617" width="13.7109375" customWidth="1"/>
    <col min="4867" max="4867" width="23.140625" customWidth="1"/>
    <col min="4868" max="4868" width="10.140625" customWidth="1"/>
    <col min="4869" max="4869" width="10" customWidth="1"/>
    <col min="4871" max="4871" width="12.5703125" customWidth="1"/>
    <col min="4872" max="4872" width="13" customWidth="1"/>
    <col min="4873" max="4873" width="13.7109375" customWidth="1"/>
    <col min="5123" max="5123" width="23.140625" customWidth="1"/>
    <col min="5124" max="5124" width="10.140625" customWidth="1"/>
    <col min="5125" max="5125" width="10" customWidth="1"/>
    <col min="5127" max="5127" width="12.5703125" customWidth="1"/>
    <col min="5128" max="5128" width="13" customWidth="1"/>
    <col min="5129" max="5129" width="13.7109375" customWidth="1"/>
    <col min="5379" max="5379" width="23.140625" customWidth="1"/>
    <col min="5380" max="5380" width="10.140625" customWidth="1"/>
    <col min="5381" max="5381" width="10" customWidth="1"/>
    <col min="5383" max="5383" width="12.5703125" customWidth="1"/>
    <col min="5384" max="5384" width="13" customWidth="1"/>
    <col min="5385" max="5385" width="13.7109375" customWidth="1"/>
    <col min="5635" max="5635" width="23.140625" customWidth="1"/>
    <col min="5636" max="5636" width="10.140625" customWidth="1"/>
    <col min="5637" max="5637" width="10" customWidth="1"/>
    <col min="5639" max="5639" width="12.5703125" customWidth="1"/>
    <col min="5640" max="5640" width="13" customWidth="1"/>
    <col min="5641" max="5641" width="13.7109375" customWidth="1"/>
    <col min="5891" max="5891" width="23.140625" customWidth="1"/>
    <col min="5892" max="5892" width="10.140625" customWidth="1"/>
    <col min="5893" max="5893" width="10" customWidth="1"/>
    <col min="5895" max="5895" width="12.5703125" customWidth="1"/>
    <col min="5896" max="5896" width="13" customWidth="1"/>
    <col min="5897" max="5897" width="13.7109375" customWidth="1"/>
    <col min="6147" max="6147" width="23.140625" customWidth="1"/>
    <col min="6148" max="6148" width="10.140625" customWidth="1"/>
    <col min="6149" max="6149" width="10" customWidth="1"/>
    <col min="6151" max="6151" width="12.5703125" customWidth="1"/>
    <col min="6152" max="6152" width="13" customWidth="1"/>
    <col min="6153" max="6153" width="13.7109375" customWidth="1"/>
    <col min="6403" max="6403" width="23.140625" customWidth="1"/>
    <col min="6404" max="6404" width="10.140625" customWidth="1"/>
    <col min="6405" max="6405" width="10" customWidth="1"/>
    <col min="6407" max="6407" width="12.5703125" customWidth="1"/>
    <col min="6408" max="6408" width="13" customWidth="1"/>
    <col min="6409" max="6409" width="13.7109375" customWidth="1"/>
    <col min="6659" max="6659" width="23.140625" customWidth="1"/>
    <col min="6660" max="6660" width="10.140625" customWidth="1"/>
    <col min="6661" max="6661" width="10" customWidth="1"/>
    <col min="6663" max="6663" width="12.5703125" customWidth="1"/>
    <col min="6664" max="6664" width="13" customWidth="1"/>
    <col min="6665" max="6665" width="13.7109375" customWidth="1"/>
    <col min="6915" max="6915" width="23.140625" customWidth="1"/>
    <col min="6916" max="6916" width="10.140625" customWidth="1"/>
    <col min="6917" max="6917" width="10" customWidth="1"/>
    <col min="6919" max="6919" width="12.5703125" customWidth="1"/>
    <col min="6920" max="6920" width="13" customWidth="1"/>
    <col min="6921" max="6921" width="13.7109375" customWidth="1"/>
    <col min="7171" max="7171" width="23.140625" customWidth="1"/>
    <col min="7172" max="7172" width="10.140625" customWidth="1"/>
    <col min="7173" max="7173" width="10" customWidth="1"/>
    <col min="7175" max="7175" width="12.5703125" customWidth="1"/>
    <col min="7176" max="7176" width="13" customWidth="1"/>
    <col min="7177" max="7177" width="13.7109375" customWidth="1"/>
    <col min="7427" max="7427" width="23.140625" customWidth="1"/>
    <col min="7428" max="7428" width="10.140625" customWidth="1"/>
    <col min="7429" max="7429" width="10" customWidth="1"/>
    <col min="7431" max="7431" width="12.5703125" customWidth="1"/>
    <col min="7432" max="7432" width="13" customWidth="1"/>
    <col min="7433" max="7433" width="13.7109375" customWidth="1"/>
    <col min="7683" max="7683" width="23.140625" customWidth="1"/>
    <col min="7684" max="7684" width="10.140625" customWidth="1"/>
    <col min="7685" max="7685" width="10" customWidth="1"/>
    <col min="7687" max="7687" width="12.5703125" customWidth="1"/>
    <col min="7688" max="7688" width="13" customWidth="1"/>
    <col min="7689" max="7689" width="13.7109375" customWidth="1"/>
    <col min="7939" max="7939" width="23.140625" customWidth="1"/>
    <col min="7940" max="7940" width="10.140625" customWidth="1"/>
    <col min="7941" max="7941" width="10" customWidth="1"/>
    <col min="7943" max="7943" width="12.5703125" customWidth="1"/>
    <col min="7944" max="7944" width="13" customWidth="1"/>
    <col min="7945" max="7945" width="13.7109375" customWidth="1"/>
    <col min="8195" max="8195" width="23.140625" customWidth="1"/>
    <col min="8196" max="8196" width="10.140625" customWidth="1"/>
    <col min="8197" max="8197" width="10" customWidth="1"/>
    <col min="8199" max="8199" width="12.5703125" customWidth="1"/>
    <col min="8200" max="8200" width="13" customWidth="1"/>
    <col min="8201" max="8201" width="13.7109375" customWidth="1"/>
    <col min="8451" max="8451" width="23.140625" customWidth="1"/>
    <col min="8452" max="8452" width="10.140625" customWidth="1"/>
    <col min="8453" max="8453" width="10" customWidth="1"/>
    <col min="8455" max="8455" width="12.5703125" customWidth="1"/>
    <col min="8456" max="8456" width="13" customWidth="1"/>
    <col min="8457" max="8457" width="13.7109375" customWidth="1"/>
    <col min="8707" max="8707" width="23.140625" customWidth="1"/>
    <col min="8708" max="8708" width="10.140625" customWidth="1"/>
    <col min="8709" max="8709" width="10" customWidth="1"/>
    <col min="8711" max="8711" width="12.5703125" customWidth="1"/>
    <col min="8712" max="8712" width="13" customWidth="1"/>
    <col min="8713" max="8713" width="13.7109375" customWidth="1"/>
    <col min="8963" max="8963" width="23.140625" customWidth="1"/>
    <col min="8964" max="8964" width="10.140625" customWidth="1"/>
    <col min="8965" max="8965" width="10" customWidth="1"/>
    <col min="8967" max="8967" width="12.5703125" customWidth="1"/>
    <col min="8968" max="8968" width="13" customWidth="1"/>
    <col min="8969" max="8969" width="13.7109375" customWidth="1"/>
    <col min="9219" max="9219" width="23.140625" customWidth="1"/>
    <col min="9220" max="9220" width="10.140625" customWidth="1"/>
    <col min="9221" max="9221" width="10" customWidth="1"/>
    <col min="9223" max="9223" width="12.5703125" customWidth="1"/>
    <col min="9224" max="9224" width="13" customWidth="1"/>
    <col min="9225" max="9225" width="13.7109375" customWidth="1"/>
    <col min="9475" max="9475" width="23.140625" customWidth="1"/>
    <col min="9476" max="9476" width="10.140625" customWidth="1"/>
    <col min="9477" max="9477" width="10" customWidth="1"/>
    <col min="9479" max="9479" width="12.5703125" customWidth="1"/>
    <col min="9480" max="9480" width="13" customWidth="1"/>
    <col min="9481" max="9481" width="13.7109375" customWidth="1"/>
    <col min="9731" max="9731" width="23.140625" customWidth="1"/>
    <col min="9732" max="9732" width="10.140625" customWidth="1"/>
    <col min="9733" max="9733" width="10" customWidth="1"/>
    <col min="9735" max="9735" width="12.5703125" customWidth="1"/>
    <col min="9736" max="9736" width="13" customWidth="1"/>
    <col min="9737" max="9737" width="13.7109375" customWidth="1"/>
    <col min="9987" max="9987" width="23.140625" customWidth="1"/>
    <col min="9988" max="9988" width="10.140625" customWidth="1"/>
    <col min="9989" max="9989" width="10" customWidth="1"/>
    <col min="9991" max="9991" width="12.5703125" customWidth="1"/>
    <col min="9992" max="9992" width="13" customWidth="1"/>
    <col min="9993" max="9993" width="13.7109375" customWidth="1"/>
    <col min="10243" max="10243" width="23.140625" customWidth="1"/>
    <col min="10244" max="10244" width="10.140625" customWidth="1"/>
    <col min="10245" max="10245" width="10" customWidth="1"/>
    <col min="10247" max="10247" width="12.5703125" customWidth="1"/>
    <col min="10248" max="10248" width="13" customWidth="1"/>
    <col min="10249" max="10249" width="13.7109375" customWidth="1"/>
    <col min="10499" max="10499" width="23.140625" customWidth="1"/>
    <col min="10500" max="10500" width="10.140625" customWidth="1"/>
    <col min="10501" max="10501" width="10" customWidth="1"/>
    <col min="10503" max="10503" width="12.5703125" customWidth="1"/>
    <col min="10504" max="10504" width="13" customWidth="1"/>
    <col min="10505" max="10505" width="13.7109375" customWidth="1"/>
    <col min="10755" max="10755" width="23.140625" customWidth="1"/>
    <col min="10756" max="10756" width="10.140625" customWidth="1"/>
    <col min="10757" max="10757" width="10" customWidth="1"/>
    <col min="10759" max="10759" width="12.5703125" customWidth="1"/>
    <col min="10760" max="10760" width="13" customWidth="1"/>
    <col min="10761" max="10761" width="13.7109375" customWidth="1"/>
    <col min="11011" max="11011" width="23.140625" customWidth="1"/>
    <col min="11012" max="11012" width="10.140625" customWidth="1"/>
    <col min="11013" max="11013" width="10" customWidth="1"/>
    <col min="11015" max="11015" width="12.5703125" customWidth="1"/>
    <col min="11016" max="11016" width="13" customWidth="1"/>
    <col min="11017" max="11017" width="13.7109375" customWidth="1"/>
    <col min="11267" max="11267" width="23.140625" customWidth="1"/>
    <col min="11268" max="11268" width="10.140625" customWidth="1"/>
    <col min="11269" max="11269" width="10" customWidth="1"/>
    <col min="11271" max="11271" width="12.5703125" customWidth="1"/>
    <col min="11272" max="11272" width="13" customWidth="1"/>
    <col min="11273" max="11273" width="13.7109375" customWidth="1"/>
    <col min="11523" max="11523" width="23.140625" customWidth="1"/>
    <col min="11524" max="11524" width="10.140625" customWidth="1"/>
    <col min="11525" max="11525" width="10" customWidth="1"/>
    <col min="11527" max="11527" width="12.5703125" customWidth="1"/>
    <col min="11528" max="11528" width="13" customWidth="1"/>
    <col min="11529" max="11529" width="13.7109375" customWidth="1"/>
    <col min="11779" max="11779" width="23.140625" customWidth="1"/>
    <col min="11780" max="11780" width="10.140625" customWidth="1"/>
    <col min="11781" max="11781" width="10" customWidth="1"/>
    <col min="11783" max="11783" width="12.5703125" customWidth="1"/>
    <col min="11784" max="11784" width="13" customWidth="1"/>
    <col min="11785" max="11785" width="13.7109375" customWidth="1"/>
    <col min="12035" max="12035" width="23.140625" customWidth="1"/>
    <col min="12036" max="12036" width="10.140625" customWidth="1"/>
    <col min="12037" max="12037" width="10" customWidth="1"/>
    <col min="12039" max="12039" width="12.5703125" customWidth="1"/>
    <col min="12040" max="12040" width="13" customWidth="1"/>
    <col min="12041" max="12041" width="13.7109375" customWidth="1"/>
    <col min="12291" max="12291" width="23.140625" customWidth="1"/>
    <col min="12292" max="12292" width="10.140625" customWidth="1"/>
    <col min="12293" max="12293" width="10" customWidth="1"/>
    <col min="12295" max="12295" width="12.5703125" customWidth="1"/>
    <col min="12296" max="12296" width="13" customWidth="1"/>
    <col min="12297" max="12297" width="13.7109375" customWidth="1"/>
    <col min="12547" max="12547" width="23.140625" customWidth="1"/>
    <col min="12548" max="12548" width="10.140625" customWidth="1"/>
    <col min="12549" max="12549" width="10" customWidth="1"/>
    <col min="12551" max="12551" width="12.5703125" customWidth="1"/>
    <col min="12552" max="12552" width="13" customWidth="1"/>
    <col min="12553" max="12553" width="13.7109375" customWidth="1"/>
    <col min="12803" max="12803" width="23.140625" customWidth="1"/>
    <col min="12804" max="12804" width="10.140625" customWidth="1"/>
    <col min="12805" max="12805" width="10" customWidth="1"/>
    <col min="12807" max="12807" width="12.5703125" customWidth="1"/>
    <col min="12808" max="12808" width="13" customWidth="1"/>
    <col min="12809" max="12809" width="13.7109375" customWidth="1"/>
    <col min="13059" max="13059" width="23.140625" customWidth="1"/>
    <col min="13060" max="13060" width="10.140625" customWidth="1"/>
    <col min="13061" max="13061" width="10" customWidth="1"/>
    <col min="13063" max="13063" width="12.5703125" customWidth="1"/>
    <col min="13064" max="13064" width="13" customWidth="1"/>
    <col min="13065" max="13065" width="13.7109375" customWidth="1"/>
    <col min="13315" max="13315" width="23.140625" customWidth="1"/>
    <col min="13316" max="13316" width="10.140625" customWidth="1"/>
    <col min="13317" max="13317" width="10" customWidth="1"/>
    <col min="13319" max="13319" width="12.5703125" customWidth="1"/>
    <col min="13320" max="13320" width="13" customWidth="1"/>
    <col min="13321" max="13321" width="13.7109375" customWidth="1"/>
    <col min="13571" max="13571" width="23.140625" customWidth="1"/>
    <col min="13572" max="13572" width="10.140625" customWidth="1"/>
    <col min="13573" max="13573" width="10" customWidth="1"/>
    <col min="13575" max="13575" width="12.5703125" customWidth="1"/>
    <col min="13576" max="13576" width="13" customWidth="1"/>
    <col min="13577" max="13577" width="13.7109375" customWidth="1"/>
    <col min="13827" max="13827" width="23.140625" customWidth="1"/>
    <col min="13828" max="13828" width="10.140625" customWidth="1"/>
    <col min="13829" max="13829" width="10" customWidth="1"/>
    <col min="13831" max="13831" width="12.5703125" customWidth="1"/>
    <col min="13832" max="13832" width="13" customWidth="1"/>
    <col min="13833" max="13833" width="13.7109375" customWidth="1"/>
    <col min="14083" max="14083" width="23.140625" customWidth="1"/>
    <col min="14084" max="14084" width="10.140625" customWidth="1"/>
    <col min="14085" max="14085" width="10" customWidth="1"/>
    <col min="14087" max="14087" width="12.5703125" customWidth="1"/>
    <col min="14088" max="14088" width="13" customWidth="1"/>
    <col min="14089" max="14089" width="13.7109375" customWidth="1"/>
    <col min="14339" max="14339" width="23.140625" customWidth="1"/>
    <col min="14340" max="14340" width="10.140625" customWidth="1"/>
    <col min="14341" max="14341" width="10" customWidth="1"/>
    <col min="14343" max="14343" width="12.5703125" customWidth="1"/>
    <col min="14344" max="14344" width="13" customWidth="1"/>
    <col min="14345" max="14345" width="13.7109375" customWidth="1"/>
    <col min="14595" max="14595" width="23.140625" customWidth="1"/>
    <col min="14596" max="14596" width="10.140625" customWidth="1"/>
    <col min="14597" max="14597" width="10" customWidth="1"/>
    <col min="14599" max="14599" width="12.5703125" customWidth="1"/>
    <col min="14600" max="14600" width="13" customWidth="1"/>
    <col min="14601" max="14601" width="13.7109375" customWidth="1"/>
    <col min="14851" max="14851" width="23.140625" customWidth="1"/>
    <col min="14852" max="14852" width="10.140625" customWidth="1"/>
    <col min="14853" max="14853" width="10" customWidth="1"/>
    <col min="14855" max="14855" width="12.5703125" customWidth="1"/>
    <col min="14856" max="14856" width="13" customWidth="1"/>
    <col min="14857" max="14857" width="13.7109375" customWidth="1"/>
    <col min="15107" max="15107" width="23.140625" customWidth="1"/>
    <col min="15108" max="15108" width="10.140625" customWidth="1"/>
    <col min="15109" max="15109" width="10" customWidth="1"/>
    <col min="15111" max="15111" width="12.5703125" customWidth="1"/>
    <col min="15112" max="15112" width="13" customWidth="1"/>
    <col min="15113" max="15113" width="13.7109375" customWidth="1"/>
    <col min="15363" max="15363" width="23.140625" customWidth="1"/>
    <col min="15364" max="15364" width="10.140625" customWidth="1"/>
    <col min="15365" max="15365" width="10" customWidth="1"/>
    <col min="15367" max="15367" width="12.5703125" customWidth="1"/>
    <col min="15368" max="15368" width="13" customWidth="1"/>
    <col min="15369" max="15369" width="13.7109375" customWidth="1"/>
    <col min="15619" max="15619" width="23.140625" customWidth="1"/>
    <col min="15620" max="15620" width="10.140625" customWidth="1"/>
    <col min="15621" max="15621" width="10" customWidth="1"/>
    <col min="15623" max="15623" width="12.5703125" customWidth="1"/>
    <col min="15624" max="15624" width="13" customWidth="1"/>
    <col min="15625" max="15625" width="13.7109375" customWidth="1"/>
    <col min="15875" max="15875" width="23.140625" customWidth="1"/>
    <col min="15876" max="15876" width="10.140625" customWidth="1"/>
    <col min="15877" max="15877" width="10" customWidth="1"/>
    <col min="15879" max="15879" width="12.5703125" customWidth="1"/>
    <col min="15880" max="15880" width="13" customWidth="1"/>
    <col min="15881" max="15881" width="13.7109375" customWidth="1"/>
    <col min="16131" max="16131" width="23.140625" customWidth="1"/>
    <col min="16132" max="16132" width="10.140625" customWidth="1"/>
    <col min="16133" max="16133" width="10" customWidth="1"/>
    <col min="16135" max="16135" width="12.5703125" customWidth="1"/>
    <col min="16136" max="16136" width="13" customWidth="1"/>
    <col min="16137" max="16137" width="13.7109375" customWidth="1"/>
  </cols>
  <sheetData>
    <row r="1" spans="1:10" x14ac:dyDescent="0.25">
      <c r="A1" s="117" t="s">
        <v>99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20.25" x14ac:dyDescent="0.3">
      <c r="A2" s="118" t="s">
        <v>59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0" ht="21" thickBot="1" x14ac:dyDescent="0.35">
      <c r="A3" s="118" t="s">
        <v>60</v>
      </c>
      <c r="B3" s="118"/>
      <c r="C3" s="118"/>
      <c r="D3" s="118"/>
      <c r="E3" s="118"/>
      <c r="F3" s="118"/>
      <c r="G3" s="118"/>
      <c r="H3" s="118"/>
      <c r="I3" s="118"/>
      <c r="J3" s="118"/>
    </row>
    <row r="4" spans="1:10" x14ac:dyDescent="0.25">
      <c r="A4" s="119" t="s">
        <v>61</v>
      </c>
      <c r="B4" s="121" t="s">
        <v>62</v>
      </c>
      <c r="C4" s="121" t="s">
        <v>63</v>
      </c>
      <c r="D4" s="121" t="s">
        <v>98</v>
      </c>
      <c r="E4" s="121" t="s">
        <v>64</v>
      </c>
      <c r="F4" s="121"/>
      <c r="G4" s="121" t="s">
        <v>65</v>
      </c>
      <c r="H4" s="121" t="s">
        <v>66</v>
      </c>
      <c r="I4" s="121" t="s">
        <v>67</v>
      </c>
      <c r="J4" s="123" t="s">
        <v>68</v>
      </c>
    </row>
    <row r="5" spans="1:10" ht="23.25" customHeight="1" thickBot="1" x14ac:dyDescent="0.3">
      <c r="A5" s="120"/>
      <c r="B5" s="122"/>
      <c r="C5" s="122"/>
      <c r="D5" s="122"/>
      <c r="E5" s="66">
        <v>2019</v>
      </c>
      <c r="F5" s="66">
        <v>2020</v>
      </c>
      <c r="G5" s="122"/>
      <c r="H5" s="122"/>
      <c r="I5" s="122"/>
      <c r="J5" s="124"/>
    </row>
    <row r="6" spans="1:10" x14ac:dyDescent="0.25">
      <c r="A6" s="125" t="s">
        <v>69</v>
      </c>
      <c r="B6" s="127" t="s">
        <v>70</v>
      </c>
      <c r="C6" s="67" t="s">
        <v>71</v>
      </c>
      <c r="D6" s="68">
        <v>51977</v>
      </c>
      <c r="E6" s="67">
        <v>2.1</v>
      </c>
      <c r="F6" s="67">
        <v>2.8</v>
      </c>
      <c r="G6" s="69">
        <f>D6*F6/1000</f>
        <v>145.53559999999999</v>
      </c>
      <c r="H6" s="104">
        <v>0.98</v>
      </c>
      <c r="I6" s="71">
        <f>G6*H6</f>
        <v>142.624888</v>
      </c>
      <c r="J6" s="129"/>
    </row>
    <row r="7" spans="1:10" x14ac:dyDescent="0.25">
      <c r="A7" s="126"/>
      <c r="B7" s="128"/>
      <c r="C7" s="72" t="s">
        <v>72</v>
      </c>
      <c r="D7" s="73">
        <v>53035.47</v>
      </c>
      <c r="E7" s="72">
        <v>2.1</v>
      </c>
      <c r="F7" s="72">
        <v>3.5</v>
      </c>
      <c r="G7" s="74">
        <f>D7*F7/1000</f>
        <v>185.62414500000003</v>
      </c>
      <c r="H7" s="105">
        <v>0.98</v>
      </c>
      <c r="I7" s="76">
        <f t="shared" ref="I7:I8" si="0">G7*H7</f>
        <v>181.91166210000003</v>
      </c>
      <c r="J7" s="130"/>
    </row>
    <row r="8" spans="1:10" x14ac:dyDescent="0.25">
      <c r="A8" s="126"/>
      <c r="B8" s="128"/>
      <c r="C8" s="72" t="s">
        <v>73</v>
      </c>
      <c r="D8" s="73">
        <v>64300.56</v>
      </c>
      <c r="E8" s="72">
        <v>0.9</v>
      </c>
      <c r="F8" s="72">
        <v>1.1000000000000001</v>
      </c>
      <c r="G8" s="74">
        <f>D8*F8/1000</f>
        <v>70.730616000000012</v>
      </c>
      <c r="H8" s="105">
        <v>0.98</v>
      </c>
      <c r="I8" s="76">
        <f t="shared" si="0"/>
        <v>69.316003680000009</v>
      </c>
      <c r="J8" s="130"/>
    </row>
    <row r="9" spans="1:10" ht="15.75" thickBot="1" x14ac:dyDescent="0.3">
      <c r="A9" s="132"/>
      <c r="B9" s="133"/>
      <c r="C9" s="133"/>
      <c r="D9" s="133"/>
      <c r="E9" s="77">
        <f>SUM(E6:E8)</f>
        <v>5.1000000000000005</v>
      </c>
      <c r="F9" s="77">
        <f>SUM(F6:F8)</f>
        <v>7.4</v>
      </c>
      <c r="G9" s="134" t="s">
        <v>74</v>
      </c>
      <c r="H9" s="134"/>
      <c r="I9" s="78">
        <f>SUM(I6:I8)</f>
        <v>393.85255377999999</v>
      </c>
      <c r="J9" s="130"/>
    </row>
    <row r="10" spans="1:10" x14ac:dyDescent="0.25">
      <c r="A10" s="125">
        <v>2</v>
      </c>
      <c r="B10" s="127" t="s">
        <v>75</v>
      </c>
      <c r="C10" s="67" t="s">
        <v>71</v>
      </c>
      <c r="D10" s="68">
        <v>24468.99</v>
      </c>
      <c r="E10" s="67">
        <v>3</v>
      </c>
      <c r="F10" s="67">
        <v>3.2</v>
      </c>
      <c r="G10" s="69">
        <f>D10*F10/1000</f>
        <v>78.300768000000005</v>
      </c>
      <c r="H10" s="102">
        <v>0.96</v>
      </c>
      <c r="I10" s="71">
        <f>H10*G10</f>
        <v>75.168737280000002</v>
      </c>
      <c r="J10" s="130"/>
    </row>
    <row r="11" spans="1:10" x14ac:dyDescent="0.25">
      <c r="A11" s="126"/>
      <c r="B11" s="128"/>
      <c r="C11" s="72" t="s">
        <v>72</v>
      </c>
      <c r="D11" s="73">
        <v>24506.99</v>
      </c>
      <c r="E11" s="72">
        <v>3.1</v>
      </c>
      <c r="F11" s="72">
        <v>3.5</v>
      </c>
      <c r="G11" s="74">
        <f>D11*F11/1000</f>
        <v>85.774465000000006</v>
      </c>
      <c r="H11" s="103">
        <v>0.96</v>
      </c>
      <c r="I11" s="76">
        <f>H11*G11</f>
        <v>82.343486400000003</v>
      </c>
      <c r="J11" s="130"/>
    </row>
    <row r="12" spans="1:10" x14ac:dyDescent="0.25">
      <c r="A12" s="126"/>
      <c r="B12" s="128"/>
      <c r="C12" s="72" t="s">
        <v>73</v>
      </c>
      <c r="D12" s="73">
        <v>65952.38</v>
      </c>
      <c r="E12" s="72">
        <v>0.9</v>
      </c>
      <c r="F12" s="72">
        <v>1.1000000000000001</v>
      </c>
      <c r="G12" s="74">
        <f>D12*F12/1000</f>
        <v>72.547618000000014</v>
      </c>
      <c r="H12" s="103">
        <v>0.98</v>
      </c>
      <c r="I12" s="76">
        <f>H12*G12</f>
        <v>71.096665640000012</v>
      </c>
      <c r="J12" s="130"/>
    </row>
    <row r="13" spans="1:10" ht="15.75" thickBot="1" x14ac:dyDescent="0.3">
      <c r="A13" s="132"/>
      <c r="B13" s="133"/>
      <c r="C13" s="133"/>
      <c r="D13" s="133"/>
      <c r="E13" s="77">
        <f>SUM(E10:E12)</f>
        <v>7</v>
      </c>
      <c r="F13" s="77">
        <f>SUM(F10:F12)</f>
        <v>7.8000000000000007</v>
      </c>
      <c r="G13" s="137" t="s">
        <v>76</v>
      </c>
      <c r="H13" s="138"/>
      <c r="I13" s="79">
        <f>SUM(I10:I12)</f>
        <v>228.60888932</v>
      </c>
      <c r="J13" s="130"/>
    </row>
    <row r="14" spans="1:10" ht="30" x14ac:dyDescent="0.25">
      <c r="A14" s="139">
        <v>2.1</v>
      </c>
      <c r="B14" s="125"/>
      <c r="C14" s="142"/>
      <c r="D14" s="142"/>
      <c r="E14" s="80" t="s">
        <v>77</v>
      </c>
      <c r="F14" s="80" t="s">
        <v>78</v>
      </c>
      <c r="G14" s="143" t="s">
        <v>79</v>
      </c>
      <c r="H14" s="144"/>
      <c r="I14" s="81">
        <f>SUM(I15:I20)</f>
        <v>55.944999999999993</v>
      </c>
      <c r="J14" s="130"/>
    </row>
    <row r="15" spans="1:10" x14ac:dyDescent="0.25">
      <c r="A15" s="140"/>
      <c r="B15" s="145" t="s">
        <v>80</v>
      </c>
      <c r="C15" s="72" t="s">
        <v>81</v>
      </c>
      <c r="D15" s="147">
        <v>33959.980000000003</v>
      </c>
      <c r="E15" s="72">
        <v>2200</v>
      </c>
      <c r="F15" s="72">
        <v>20</v>
      </c>
      <c r="G15" s="82">
        <f t="shared" ref="G15:G20" si="1">E15*F15</f>
        <v>44000</v>
      </c>
      <c r="H15" s="83">
        <v>1</v>
      </c>
      <c r="I15" s="84">
        <f>H15*G15/1000</f>
        <v>44</v>
      </c>
      <c r="J15" s="130"/>
    </row>
    <row r="16" spans="1:10" x14ac:dyDescent="0.25">
      <c r="A16" s="140"/>
      <c r="B16" s="145"/>
      <c r="C16" s="72" t="s">
        <v>82</v>
      </c>
      <c r="D16" s="147"/>
      <c r="E16" s="72">
        <v>2700</v>
      </c>
      <c r="F16" s="72">
        <v>0</v>
      </c>
      <c r="G16" s="82">
        <f t="shared" si="1"/>
        <v>0</v>
      </c>
      <c r="H16" s="83">
        <v>1</v>
      </c>
      <c r="I16" s="84">
        <f t="shared" ref="I16:I20" si="2">H16*G16/1000</f>
        <v>0</v>
      </c>
      <c r="J16" s="130"/>
    </row>
    <row r="17" spans="1:10" x14ac:dyDescent="0.25">
      <c r="A17" s="140"/>
      <c r="B17" s="145"/>
      <c r="C17" s="72" t="s">
        <v>83</v>
      </c>
      <c r="D17" s="147"/>
      <c r="E17" s="72">
        <v>1900</v>
      </c>
      <c r="F17" s="72">
        <v>0</v>
      </c>
      <c r="G17" s="82">
        <f t="shared" si="1"/>
        <v>0</v>
      </c>
      <c r="H17" s="83">
        <v>1</v>
      </c>
      <c r="I17" s="84">
        <f t="shared" si="2"/>
        <v>0</v>
      </c>
      <c r="J17" s="130"/>
    </row>
    <row r="18" spans="1:10" x14ac:dyDescent="0.25">
      <c r="A18" s="140"/>
      <c r="B18" s="145"/>
      <c r="C18" s="72" t="s">
        <v>84</v>
      </c>
      <c r="D18" s="147"/>
      <c r="E18" s="72">
        <v>970</v>
      </c>
      <c r="F18" s="72">
        <v>1</v>
      </c>
      <c r="G18" s="82">
        <v>980</v>
      </c>
      <c r="H18" s="83">
        <v>1</v>
      </c>
      <c r="I18" s="84">
        <f t="shared" si="2"/>
        <v>0.98</v>
      </c>
      <c r="J18" s="130"/>
    </row>
    <row r="19" spans="1:10" x14ac:dyDescent="0.25">
      <c r="A19" s="140"/>
      <c r="B19" s="145"/>
      <c r="C19" s="72" t="s">
        <v>85</v>
      </c>
      <c r="D19" s="147"/>
      <c r="E19" s="72">
        <v>575</v>
      </c>
      <c r="F19" s="72">
        <v>15</v>
      </c>
      <c r="G19" s="82">
        <f t="shared" si="1"/>
        <v>8625</v>
      </c>
      <c r="H19" s="83">
        <v>1</v>
      </c>
      <c r="I19" s="84">
        <f t="shared" si="2"/>
        <v>8.625</v>
      </c>
      <c r="J19" s="130"/>
    </row>
    <row r="20" spans="1:10" ht="15.75" thickBot="1" x14ac:dyDescent="0.3">
      <c r="A20" s="141"/>
      <c r="B20" s="146"/>
      <c r="C20" s="77" t="s">
        <v>86</v>
      </c>
      <c r="D20" s="148"/>
      <c r="E20" s="77">
        <v>780</v>
      </c>
      <c r="F20" s="77">
        <v>3</v>
      </c>
      <c r="G20" s="85">
        <f t="shared" si="1"/>
        <v>2340</v>
      </c>
      <c r="H20" s="86">
        <v>1</v>
      </c>
      <c r="I20" s="87">
        <f t="shared" si="2"/>
        <v>2.34</v>
      </c>
      <c r="J20" s="130"/>
    </row>
    <row r="21" spans="1:10" ht="15.75" thickBot="1" x14ac:dyDescent="0.3">
      <c r="A21" s="149"/>
      <c r="B21" s="150"/>
      <c r="C21" s="150"/>
      <c r="D21" s="150"/>
      <c r="E21" s="150"/>
      <c r="F21" s="88"/>
      <c r="G21" s="151" t="s">
        <v>87</v>
      </c>
      <c r="H21" s="151"/>
      <c r="I21" s="89">
        <f>+I13+I14</f>
        <v>284.55388932</v>
      </c>
      <c r="J21" s="131"/>
    </row>
    <row r="22" spans="1:10" x14ac:dyDescent="0.25">
      <c r="A22" s="152" t="s">
        <v>88</v>
      </c>
      <c r="B22" s="153"/>
      <c r="C22" s="153"/>
      <c r="D22" s="153"/>
      <c r="E22" s="153"/>
      <c r="F22" s="153"/>
      <c r="G22" s="153"/>
      <c r="H22" s="153"/>
      <c r="I22" s="90">
        <f>I9+I21</f>
        <v>678.40644309999993</v>
      </c>
      <c r="J22" s="91">
        <f>J23+J25+J26+J27</f>
        <v>678.59900000000005</v>
      </c>
    </row>
    <row r="23" spans="1:10" x14ac:dyDescent="0.25">
      <c r="A23" s="135" t="s">
        <v>89</v>
      </c>
      <c r="B23" s="136"/>
      <c r="C23" s="136"/>
      <c r="D23" s="136"/>
      <c r="E23" s="136"/>
      <c r="F23" s="136"/>
      <c r="G23" s="136"/>
      <c r="H23" s="136"/>
      <c r="I23" s="92">
        <f>(0.42*I14)+I10+I6</f>
        <v>241.29052528</v>
      </c>
      <c r="J23" s="93">
        <v>241.76</v>
      </c>
    </row>
    <row r="24" spans="1:10" x14ac:dyDescent="0.25">
      <c r="A24" s="154" t="s">
        <v>90</v>
      </c>
      <c r="B24" s="155"/>
      <c r="C24" s="155"/>
      <c r="D24" s="155"/>
      <c r="E24" s="155"/>
      <c r="F24" s="155"/>
      <c r="G24" s="155"/>
      <c r="H24" s="155"/>
      <c r="I24" s="94"/>
      <c r="J24" s="95">
        <v>30</v>
      </c>
    </row>
    <row r="25" spans="1:10" x14ac:dyDescent="0.25">
      <c r="A25" s="135" t="s">
        <v>91</v>
      </c>
      <c r="B25" s="136"/>
      <c r="C25" s="136"/>
      <c r="D25" s="136"/>
      <c r="E25" s="136"/>
      <c r="F25" s="136"/>
      <c r="G25" s="136"/>
      <c r="H25" s="136"/>
      <c r="I25" s="92">
        <f>I22-I23-I26</f>
        <v>296.70324849999992</v>
      </c>
      <c r="J25" s="93">
        <v>306.459</v>
      </c>
    </row>
    <row r="26" spans="1:10" x14ac:dyDescent="0.25">
      <c r="A26" s="156" t="s">
        <v>92</v>
      </c>
      <c r="B26" s="157"/>
      <c r="C26" s="157"/>
      <c r="D26" s="157"/>
      <c r="E26" s="157"/>
      <c r="F26" s="157"/>
      <c r="G26" s="157"/>
      <c r="H26" s="157"/>
      <c r="I26" s="92">
        <f>I8+I12</f>
        <v>140.41266932000002</v>
      </c>
      <c r="J26" s="93">
        <v>130.38</v>
      </c>
    </row>
    <row r="27" spans="1:10" x14ac:dyDescent="0.25">
      <c r="A27" s="158" t="s">
        <v>93</v>
      </c>
      <c r="B27" s="159"/>
      <c r="C27" s="159"/>
      <c r="D27" s="159"/>
      <c r="E27" s="159"/>
      <c r="F27" s="159"/>
      <c r="G27" s="159"/>
      <c r="H27" s="160"/>
      <c r="I27" s="92"/>
      <c r="J27" s="93"/>
    </row>
    <row r="28" spans="1:10" x14ac:dyDescent="0.25">
      <c r="A28" s="158" t="s">
        <v>94</v>
      </c>
      <c r="B28" s="159"/>
      <c r="C28" s="159"/>
      <c r="D28" s="159"/>
      <c r="E28" s="159"/>
      <c r="F28" s="159"/>
      <c r="G28" s="159"/>
      <c r="H28" s="160"/>
      <c r="I28" s="92"/>
      <c r="J28" s="93"/>
    </row>
    <row r="29" spans="1:10" x14ac:dyDescent="0.25">
      <c r="A29" s="161" t="s">
        <v>95</v>
      </c>
      <c r="B29" s="162"/>
      <c r="C29" s="162"/>
      <c r="D29" s="162"/>
      <c r="E29" s="162"/>
      <c r="F29" s="162"/>
      <c r="G29" s="162"/>
      <c r="H29" s="162"/>
      <c r="I29" s="92"/>
      <c r="J29" s="93">
        <f>I29+I28+I22-J22</f>
        <v>-0.19255690000011327</v>
      </c>
    </row>
    <row r="30" spans="1:10" ht="16.5" thickBot="1" x14ac:dyDescent="0.3">
      <c r="A30" s="163" t="s">
        <v>96</v>
      </c>
      <c r="B30" s="164"/>
      <c r="C30" s="164"/>
      <c r="D30" s="164"/>
      <c r="E30" s="164"/>
      <c r="F30" s="164"/>
      <c r="G30" s="164"/>
      <c r="H30" s="164"/>
      <c r="I30" s="96">
        <f>I22+I29+I28</f>
        <v>678.40644309999993</v>
      </c>
      <c r="J30" s="96">
        <f>J22+J29</f>
        <v>678.40644309999993</v>
      </c>
    </row>
    <row r="31" spans="1:10" x14ac:dyDescent="0.25">
      <c r="B31" s="97"/>
      <c r="C31" s="98"/>
      <c r="D31" s="98"/>
      <c r="E31" s="98"/>
      <c r="F31" s="98"/>
      <c r="G31" s="98"/>
      <c r="H31" s="98"/>
      <c r="I31" s="99"/>
      <c r="J31" s="100"/>
    </row>
    <row r="32" spans="1:10" x14ac:dyDescent="0.25">
      <c r="A32" s="97"/>
      <c r="B32" s="97"/>
      <c r="C32" s="97"/>
      <c r="D32" s="97"/>
      <c r="E32" s="97"/>
      <c r="F32" s="97"/>
      <c r="G32" s="97"/>
      <c r="H32" s="97"/>
      <c r="I32" s="97"/>
      <c r="J32" s="101"/>
    </row>
    <row r="33" spans="1:10" x14ac:dyDescent="0.25">
      <c r="A33" s="97"/>
      <c r="B33" s="97"/>
      <c r="C33" s="97"/>
      <c r="D33" s="97"/>
      <c r="E33" s="97"/>
      <c r="F33" s="97"/>
      <c r="G33" s="97"/>
      <c r="H33" s="97"/>
      <c r="I33" s="97"/>
      <c r="J33" s="101"/>
    </row>
    <row r="34" spans="1:10" x14ac:dyDescent="0.25">
      <c r="A34" s="97"/>
      <c r="B34" s="97"/>
      <c r="C34" s="97"/>
      <c r="D34" s="97"/>
      <c r="E34" s="97"/>
      <c r="F34" s="97"/>
      <c r="G34" s="97"/>
      <c r="H34" s="97"/>
      <c r="I34" s="97"/>
      <c r="J34" s="101"/>
    </row>
    <row r="35" spans="1:10" x14ac:dyDescent="0.25">
      <c r="A35" s="97"/>
      <c r="B35" s="97"/>
      <c r="C35" s="97"/>
      <c r="D35" s="97"/>
      <c r="E35" s="97"/>
      <c r="F35" s="97"/>
      <c r="G35" s="97"/>
      <c r="H35" s="97"/>
      <c r="I35" s="97"/>
      <c r="J35" s="101"/>
    </row>
    <row r="36" spans="1:10" x14ac:dyDescent="0.25">
      <c r="A36" s="97"/>
      <c r="B36" s="97"/>
      <c r="C36" s="97"/>
      <c r="D36" s="97"/>
      <c r="E36" s="97"/>
      <c r="F36" s="97"/>
      <c r="G36" s="97"/>
      <c r="H36" s="97"/>
      <c r="I36" s="97"/>
      <c r="J36" s="101"/>
    </row>
    <row r="37" spans="1:10" x14ac:dyDescent="0.25">
      <c r="A37" s="97"/>
      <c r="B37" s="97"/>
      <c r="C37" s="97"/>
      <c r="D37" s="97"/>
      <c r="E37" s="97"/>
      <c r="F37" s="97"/>
      <c r="G37" s="97"/>
      <c r="H37" s="97"/>
      <c r="I37" s="97"/>
      <c r="J37" s="101"/>
    </row>
    <row r="38" spans="1:10" x14ac:dyDescent="0.25">
      <c r="A38" s="97"/>
      <c r="B38" s="97"/>
      <c r="C38" s="97"/>
      <c r="D38" s="97"/>
      <c r="E38" s="97"/>
      <c r="F38" s="97"/>
      <c r="G38" s="97"/>
      <c r="H38" s="97"/>
      <c r="I38" s="97"/>
      <c r="J38" s="101"/>
    </row>
  </sheetData>
  <mergeCells count="37">
    <mergeCell ref="A26:H26"/>
    <mergeCell ref="A27:H27"/>
    <mergeCell ref="A28:H28"/>
    <mergeCell ref="A29:H29"/>
    <mergeCell ref="A30:H30"/>
    <mergeCell ref="A25:H25"/>
    <mergeCell ref="G13:H13"/>
    <mergeCell ref="A14:A20"/>
    <mergeCell ref="B14:D14"/>
    <mergeCell ref="G14:H14"/>
    <mergeCell ref="B15:B20"/>
    <mergeCell ref="D15:D20"/>
    <mergeCell ref="A21:E21"/>
    <mergeCell ref="G21:H21"/>
    <mergeCell ref="A22:H22"/>
    <mergeCell ref="A23:H23"/>
    <mergeCell ref="A24:H24"/>
    <mergeCell ref="A6:A8"/>
    <mergeCell ref="B6:B8"/>
    <mergeCell ref="J6:J21"/>
    <mergeCell ref="A9:D9"/>
    <mergeCell ref="G9:H9"/>
    <mergeCell ref="A10:A12"/>
    <mergeCell ref="B10:B12"/>
    <mergeCell ref="A13:D13"/>
    <mergeCell ref="A1:J1"/>
    <mergeCell ref="A2:J2"/>
    <mergeCell ref="A3:J3"/>
    <mergeCell ref="A4:A5"/>
    <mergeCell ref="B4:B5"/>
    <mergeCell ref="C4:C5"/>
    <mergeCell ref="D4:D5"/>
    <mergeCell ref="E4:F4"/>
    <mergeCell ref="G4:G5"/>
    <mergeCell ref="H4:H5"/>
    <mergeCell ref="I4:I5"/>
    <mergeCell ref="J4:J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M23" sqref="M23"/>
    </sheetView>
  </sheetViews>
  <sheetFormatPr defaultRowHeight="15" x14ac:dyDescent="0.25"/>
  <cols>
    <col min="3" max="3" width="23.140625" customWidth="1"/>
    <col min="4" max="4" width="11.7109375" customWidth="1"/>
    <col min="5" max="5" width="12.42578125" customWidth="1"/>
    <col min="7" max="7" width="14.28515625" customWidth="1"/>
    <col min="8" max="8" width="13" customWidth="1"/>
    <col min="9" max="9" width="13.7109375" customWidth="1"/>
    <col min="10" max="10" width="10.5703125" bestFit="1" customWidth="1"/>
    <col min="259" max="259" width="23.140625" customWidth="1"/>
    <col min="260" max="260" width="10.140625" customWidth="1"/>
    <col min="261" max="261" width="10" customWidth="1"/>
    <col min="263" max="263" width="12.5703125" customWidth="1"/>
    <col min="264" max="264" width="13" customWidth="1"/>
    <col min="265" max="265" width="13.7109375" customWidth="1"/>
    <col min="515" max="515" width="23.140625" customWidth="1"/>
    <col min="516" max="516" width="10.140625" customWidth="1"/>
    <col min="517" max="517" width="10" customWidth="1"/>
    <col min="519" max="519" width="12.5703125" customWidth="1"/>
    <col min="520" max="520" width="13" customWidth="1"/>
    <col min="521" max="521" width="13.7109375" customWidth="1"/>
    <col min="771" max="771" width="23.140625" customWidth="1"/>
    <col min="772" max="772" width="10.140625" customWidth="1"/>
    <col min="773" max="773" width="10" customWidth="1"/>
    <col min="775" max="775" width="12.5703125" customWidth="1"/>
    <col min="776" max="776" width="13" customWidth="1"/>
    <col min="777" max="777" width="13.7109375" customWidth="1"/>
    <col min="1027" max="1027" width="23.140625" customWidth="1"/>
    <col min="1028" max="1028" width="10.140625" customWidth="1"/>
    <col min="1029" max="1029" width="10" customWidth="1"/>
    <col min="1031" max="1031" width="12.5703125" customWidth="1"/>
    <col min="1032" max="1032" width="13" customWidth="1"/>
    <col min="1033" max="1033" width="13.7109375" customWidth="1"/>
    <col min="1283" max="1283" width="23.140625" customWidth="1"/>
    <col min="1284" max="1284" width="10.140625" customWidth="1"/>
    <col min="1285" max="1285" width="10" customWidth="1"/>
    <col min="1287" max="1287" width="12.5703125" customWidth="1"/>
    <col min="1288" max="1288" width="13" customWidth="1"/>
    <col min="1289" max="1289" width="13.7109375" customWidth="1"/>
    <col min="1539" max="1539" width="23.140625" customWidth="1"/>
    <col min="1540" max="1540" width="10.140625" customWidth="1"/>
    <col min="1541" max="1541" width="10" customWidth="1"/>
    <col min="1543" max="1543" width="12.5703125" customWidth="1"/>
    <col min="1544" max="1544" width="13" customWidth="1"/>
    <col min="1545" max="1545" width="13.7109375" customWidth="1"/>
    <col min="1795" max="1795" width="23.140625" customWidth="1"/>
    <col min="1796" max="1796" width="10.140625" customWidth="1"/>
    <col min="1797" max="1797" width="10" customWidth="1"/>
    <col min="1799" max="1799" width="12.5703125" customWidth="1"/>
    <col min="1800" max="1800" width="13" customWidth="1"/>
    <col min="1801" max="1801" width="13.7109375" customWidth="1"/>
    <col min="2051" max="2051" width="23.140625" customWidth="1"/>
    <col min="2052" max="2052" width="10.140625" customWidth="1"/>
    <col min="2053" max="2053" width="10" customWidth="1"/>
    <col min="2055" max="2055" width="12.5703125" customWidth="1"/>
    <col min="2056" max="2056" width="13" customWidth="1"/>
    <col min="2057" max="2057" width="13.7109375" customWidth="1"/>
    <col min="2307" max="2307" width="23.140625" customWidth="1"/>
    <col min="2308" max="2308" width="10.140625" customWidth="1"/>
    <col min="2309" max="2309" width="10" customWidth="1"/>
    <col min="2311" max="2311" width="12.5703125" customWidth="1"/>
    <col min="2312" max="2312" width="13" customWidth="1"/>
    <col min="2313" max="2313" width="13.7109375" customWidth="1"/>
    <col min="2563" max="2563" width="23.140625" customWidth="1"/>
    <col min="2564" max="2564" width="10.140625" customWidth="1"/>
    <col min="2565" max="2565" width="10" customWidth="1"/>
    <col min="2567" max="2567" width="12.5703125" customWidth="1"/>
    <col min="2568" max="2568" width="13" customWidth="1"/>
    <col min="2569" max="2569" width="13.7109375" customWidth="1"/>
    <col min="2819" max="2819" width="23.140625" customWidth="1"/>
    <col min="2820" max="2820" width="10.140625" customWidth="1"/>
    <col min="2821" max="2821" width="10" customWidth="1"/>
    <col min="2823" max="2823" width="12.5703125" customWidth="1"/>
    <col min="2824" max="2824" width="13" customWidth="1"/>
    <col min="2825" max="2825" width="13.7109375" customWidth="1"/>
    <col min="3075" max="3075" width="23.140625" customWidth="1"/>
    <col min="3076" max="3076" width="10.140625" customWidth="1"/>
    <col min="3077" max="3077" width="10" customWidth="1"/>
    <col min="3079" max="3079" width="12.5703125" customWidth="1"/>
    <col min="3080" max="3080" width="13" customWidth="1"/>
    <col min="3081" max="3081" width="13.7109375" customWidth="1"/>
    <col min="3331" max="3331" width="23.140625" customWidth="1"/>
    <col min="3332" max="3332" width="10.140625" customWidth="1"/>
    <col min="3333" max="3333" width="10" customWidth="1"/>
    <col min="3335" max="3335" width="12.5703125" customWidth="1"/>
    <col min="3336" max="3336" width="13" customWidth="1"/>
    <col min="3337" max="3337" width="13.7109375" customWidth="1"/>
    <col min="3587" max="3587" width="23.140625" customWidth="1"/>
    <col min="3588" max="3588" width="10.140625" customWidth="1"/>
    <col min="3589" max="3589" width="10" customWidth="1"/>
    <col min="3591" max="3591" width="12.5703125" customWidth="1"/>
    <col min="3592" max="3592" width="13" customWidth="1"/>
    <col min="3593" max="3593" width="13.7109375" customWidth="1"/>
    <col min="3843" max="3843" width="23.140625" customWidth="1"/>
    <col min="3844" max="3844" width="10.140625" customWidth="1"/>
    <col min="3845" max="3845" width="10" customWidth="1"/>
    <col min="3847" max="3847" width="12.5703125" customWidth="1"/>
    <col min="3848" max="3848" width="13" customWidth="1"/>
    <col min="3849" max="3849" width="13.7109375" customWidth="1"/>
    <col min="4099" max="4099" width="23.140625" customWidth="1"/>
    <col min="4100" max="4100" width="10.140625" customWidth="1"/>
    <col min="4101" max="4101" width="10" customWidth="1"/>
    <col min="4103" max="4103" width="12.5703125" customWidth="1"/>
    <col min="4104" max="4104" width="13" customWidth="1"/>
    <col min="4105" max="4105" width="13.7109375" customWidth="1"/>
    <col min="4355" max="4355" width="23.140625" customWidth="1"/>
    <col min="4356" max="4356" width="10.140625" customWidth="1"/>
    <col min="4357" max="4357" width="10" customWidth="1"/>
    <col min="4359" max="4359" width="12.5703125" customWidth="1"/>
    <col min="4360" max="4360" width="13" customWidth="1"/>
    <col min="4361" max="4361" width="13.7109375" customWidth="1"/>
    <col min="4611" max="4611" width="23.140625" customWidth="1"/>
    <col min="4612" max="4612" width="10.140625" customWidth="1"/>
    <col min="4613" max="4613" width="10" customWidth="1"/>
    <col min="4615" max="4615" width="12.5703125" customWidth="1"/>
    <col min="4616" max="4616" width="13" customWidth="1"/>
    <col min="4617" max="4617" width="13.7109375" customWidth="1"/>
    <col min="4867" max="4867" width="23.140625" customWidth="1"/>
    <col min="4868" max="4868" width="10.140625" customWidth="1"/>
    <col min="4869" max="4869" width="10" customWidth="1"/>
    <col min="4871" max="4871" width="12.5703125" customWidth="1"/>
    <col min="4872" max="4872" width="13" customWidth="1"/>
    <col min="4873" max="4873" width="13.7109375" customWidth="1"/>
    <col min="5123" max="5123" width="23.140625" customWidth="1"/>
    <col min="5124" max="5124" width="10.140625" customWidth="1"/>
    <col min="5125" max="5125" width="10" customWidth="1"/>
    <col min="5127" max="5127" width="12.5703125" customWidth="1"/>
    <col min="5128" max="5128" width="13" customWidth="1"/>
    <col min="5129" max="5129" width="13.7109375" customWidth="1"/>
    <col min="5379" max="5379" width="23.140625" customWidth="1"/>
    <col min="5380" max="5380" width="10.140625" customWidth="1"/>
    <col min="5381" max="5381" width="10" customWidth="1"/>
    <col min="5383" max="5383" width="12.5703125" customWidth="1"/>
    <col min="5384" max="5384" width="13" customWidth="1"/>
    <col min="5385" max="5385" width="13.7109375" customWidth="1"/>
    <col min="5635" max="5635" width="23.140625" customWidth="1"/>
    <col min="5636" max="5636" width="10.140625" customWidth="1"/>
    <col min="5637" max="5637" width="10" customWidth="1"/>
    <col min="5639" max="5639" width="12.5703125" customWidth="1"/>
    <col min="5640" max="5640" width="13" customWidth="1"/>
    <col min="5641" max="5641" width="13.7109375" customWidth="1"/>
    <col min="5891" max="5891" width="23.140625" customWidth="1"/>
    <col min="5892" max="5892" width="10.140625" customWidth="1"/>
    <col min="5893" max="5893" width="10" customWidth="1"/>
    <col min="5895" max="5895" width="12.5703125" customWidth="1"/>
    <col min="5896" max="5896" width="13" customWidth="1"/>
    <col min="5897" max="5897" width="13.7109375" customWidth="1"/>
    <col min="6147" max="6147" width="23.140625" customWidth="1"/>
    <col min="6148" max="6148" width="10.140625" customWidth="1"/>
    <col min="6149" max="6149" width="10" customWidth="1"/>
    <col min="6151" max="6151" width="12.5703125" customWidth="1"/>
    <col min="6152" max="6152" width="13" customWidth="1"/>
    <col min="6153" max="6153" width="13.7109375" customWidth="1"/>
    <col min="6403" max="6403" width="23.140625" customWidth="1"/>
    <col min="6404" max="6404" width="10.140625" customWidth="1"/>
    <col min="6405" max="6405" width="10" customWidth="1"/>
    <col min="6407" max="6407" width="12.5703125" customWidth="1"/>
    <col min="6408" max="6408" width="13" customWidth="1"/>
    <col min="6409" max="6409" width="13.7109375" customWidth="1"/>
    <col min="6659" max="6659" width="23.140625" customWidth="1"/>
    <col min="6660" max="6660" width="10.140625" customWidth="1"/>
    <col min="6661" max="6661" width="10" customWidth="1"/>
    <col min="6663" max="6663" width="12.5703125" customWidth="1"/>
    <col min="6664" max="6664" width="13" customWidth="1"/>
    <col min="6665" max="6665" width="13.7109375" customWidth="1"/>
    <col min="6915" max="6915" width="23.140625" customWidth="1"/>
    <col min="6916" max="6916" width="10.140625" customWidth="1"/>
    <col min="6917" max="6917" width="10" customWidth="1"/>
    <col min="6919" max="6919" width="12.5703125" customWidth="1"/>
    <col min="6920" max="6920" width="13" customWidth="1"/>
    <col min="6921" max="6921" width="13.7109375" customWidth="1"/>
    <col min="7171" max="7171" width="23.140625" customWidth="1"/>
    <col min="7172" max="7172" width="10.140625" customWidth="1"/>
    <col min="7173" max="7173" width="10" customWidth="1"/>
    <col min="7175" max="7175" width="12.5703125" customWidth="1"/>
    <col min="7176" max="7176" width="13" customWidth="1"/>
    <col min="7177" max="7177" width="13.7109375" customWidth="1"/>
    <col min="7427" max="7427" width="23.140625" customWidth="1"/>
    <col min="7428" max="7428" width="10.140625" customWidth="1"/>
    <col min="7429" max="7429" width="10" customWidth="1"/>
    <col min="7431" max="7431" width="12.5703125" customWidth="1"/>
    <col min="7432" max="7432" width="13" customWidth="1"/>
    <col min="7433" max="7433" width="13.7109375" customWidth="1"/>
    <col min="7683" max="7683" width="23.140625" customWidth="1"/>
    <col min="7684" max="7684" width="10.140625" customWidth="1"/>
    <col min="7685" max="7685" width="10" customWidth="1"/>
    <col min="7687" max="7687" width="12.5703125" customWidth="1"/>
    <col min="7688" max="7688" width="13" customWidth="1"/>
    <col min="7689" max="7689" width="13.7109375" customWidth="1"/>
    <col min="7939" max="7939" width="23.140625" customWidth="1"/>
    <col min="7940" max="7940" width="10.140625" customWidth="1"/>
    <col min="7941" max="7941" width="10" customWidth="1"/>
    <col min="7943" max="7943" width="12.5703125" customWidth="1"/>
    <col min="7944" max="7944" width="13" customWidth="1"/>
    <col min="7945" max="7945" width="13.7109375" customWidth="1"/>
    <col min="8195" max="8195" width="23.140625" customWidth="1"/>
    <col min="8196" max="8196" width="10.140625" customWidth="1"/>
    <col min="8197" max="8197" width="10" customWidth="1"/>
    <col min="8199" max="8199" width="12.5703125" customWidth="1"/>
    <col min="8200" max="8200" width="13" customWidth="1"/>
    <col min="8201" max="8201" width="13.7109375" customWidth="1"/>
    <col min="8451" max="8451" width="23.140625" customWidth="1"/>
    <col min="8452" max="8452" width="10.140625" customWidth="1"/>
    <col min="8453" max="8453" width="10" customWidth="1"/>
    <col min="8455" max="8455" width="12.5703125" customWidth="1"/>
    <col min="8456" max="8456" width="13" customWidth="1"/>
    <col min="8457" max="8457" width="13.7109375" customWidth="1"/>
    <col min="8707" max="8707" width="23.140625" customWidth="1"/>
    <col min="8708" max="8708" width="10.140625" customWidth="1"/>
    <col min="8709" max="8709" width="10" customWidth="1"/>
    <col min="8711" max="8711" width="12.5703125" customWidth="1"/>
    <col min="8712" max="8712" width="13" customWidth="1"/>
    <col min="8713" max="8713" width="13.7109375" customWidth="1"/>
    <col min="8963" max="8963" width="23.140625" customWidth="1"/>
    <col min="8964" max="8964" width="10.140625" customWidth="1"/>
    <col min="8965" max="8965" width="10" customWidth="1"/>
    <col min="8967" max="8967" width="12.5703125" customWidth="1"/>
    <col min="8968" max="8968" width="13" customWidth="1"/>
    <col min="8969" max="8969" width="13.7109375" customWidth="1"/>
    <col min="9219" max="9219" width="23.140625" customWidth="1"/>
    <col min="9220" max="9220" width="10.140625" customWidth="1"/>
    <col min="9221" max="9221" width="10" customWidth="1"/>
    <col min="9223" max="9223" width="12.5703125" customWidth="1"/>
    <col min="9224" max="9224" width="13" customWidth="1"/>
    <col min="9225" max="9225" width="13.7109375" customWidth="1"/>
    <col min="9475" max="9475" width="23.140625" customWidth="1"/>
    <col min="9476" max="9476" width="10.140625" customWidth="1"/>
    <col min="9477" max="9477" width="10" customWidth="1"/>
    <col min="9479" max="9479" width="12.5703125" customWidth="1"/>
    <col min="9480" max="9480" width="13" customWidth="1"/>
    <col min="9481" max="9481" width="13.7109375" customWidth="1"/>
    <col min="9731" max="9731" width="23.140625" customWidth="1"/>
    <col min="9732" max="9732" width="10.140625" customWidth="1"/>
    <col min="9733" max="9733" width="10" customWidth="1"/>
    <col min="9735" max="9735" width="12.5703125" customWidth="1"/>
    <col min="9736" max="9736" width="13" customWidth="1"/>
    <col min="9737" max="9737" width="13.7109375" customWidth="1"/>
    <col min="9987" max="9987" width="23.140625" customWidth="1"/>
    <col min="9988" max="9988" width="10.140625" customWidth="1"/>
    <col min="9989" max="9989" width="10" customWidth="1"/>
    <col min="9991" max="9991" width="12.5703125" customWidth="1"/>
    <col min="9992" max="9992" width="13" customWidth="1"/>
    <col min="9993" max="9993" width="13.7109375" customWidth="1"/>
    <col min="10243" max="10243" width="23.140625" customWidth="1"/>
    <col min="10244" max="10244" width="10.140625" customWidth="1"/>
    <col min="10245" max="10245" width="10" customWidth="1"/>
    <col min="10247" max="10247" width="12.5703125" customWidth="1"/>
    <col min="10248" max="10248" width="13" customWidth="1"/>
    <col min="10249" max="10249" width="13.7109375" customWidth="1"/>
    <col min="10499" max="10499" width="23.140625" customWidth="1"/>
    <col min="10500" max="10500" width="10.140625" customWidth="1"/>
    <col min="10501" max="10501" width="10" customWidth="1"/>
    <col min="10503" max="10503" width="12.5703125" customWidth="1"/>
    <col min="10504" max="10504" width="13" customWidth="1"/>
    <col min="10505" max="10505" width="13.7109375" customWidth="1"/>
    <col min="10755" max="10755" width="23.140625" customWidth="1"/>
    <col min="10756" max="10756" width="10.140625" customWidth="1"/>
    <col min="10757" max="10757" width="10" customWidth="1"/>
    <col min="10759" max="10759" width="12.5703125" customWidth="1"/>
    <col min="10760" max="10760" width="13" customWidth="1"/>
    <col min="10761" max="10761" width="13.7109375" customWidth="1"/>
    <col min="11011" max="11011" width="23.140625" customWidth="1"/>
    <col min="11012" max="11012" width="10.140625" customWidth="1"/>
    <col min="11013" max="11013" width="10" customWidth="1"/>
    <col min="11015" max="11015" width="12.5703125" customWidth="1"/>
    <col min="11016" max="11016" width="13" customWidth="1"/>
    <col min="11017" max="11017" width="13.7109375" customWidth="1"/>
    <col min="11267" max="11267" width="23.140625" customWidth="1"/>
    <col min="11268" max="11268" width="10.140625" customWidth="1"/>
    <col min="11269" max="11269" width="10" customWidth="1"/>
    <col min="11271" max="11271" width="12.5703125" customWidth="1"/>
    <col min="11272" max="11272" width="13" customWidth="1"/>
    <col min="11273" max="11273" width="13.7109375" customWidth="1"/>
    <col min="11523" max="11523" width="23.140625" customWidth="1"/>
    <col min="11524" max="11524" width="10.140625" customWidth="1"/>
    <col min="11525" max="11525" width="10" customWidth="1"/>
    <col min="11527" max="11527" width="12.5703125" customWidth="1"/>
    <col min="11528" max="11528" width="13" customWidth="1"/>
    <col min="11529" max="11529" width="13.7109375" customWidth="1"/>
    <col min="11779" max="11779" width="23.140625" customWidth="1"/>
    <col min="11780" max="11780" width="10.140625" customWidth="1"/>
    <col min="11781" max="11781" width="10" customWidth="1"/>
    <col min="11783" max="11783" width="12.5703125" customWidth="1"/>
    <col min="11784" max="11784" width="13" customWidth="1"/>
    <col min="11785" max="11785" width="13.7109375" customWidth="1"/>
    <col min="12035" max="12035" width="23.140625" customWidth="1"/>
    <col min="12036" max="12036" width="10.140625" customWidth="1"/>
    <col min="12037" max="12037" width="10" customWidth="1"/>
    <col min="12039" max="12039" width="12.5703125" customWidth="1"/>
    <col min="12040" max="12040" width="13" customWidth="1"/>
    <col min="12041" max="12041" width="13.7109375" customWidth="1"/>
    <col min="12291" max="12291" width="23.140625" customWidth="1"/>
    <col min="12292" max="12292" width="10.140625" customWidth="1"/>
    <col min="12293" max="12293" width="10" customWidth="1"/>
    <col min="12295" max="12295" width="12.5703125" customWidth="1"/>
    <col min="12296" max="12296" width="13" customWidth="1"/>
    <col min="12297" max="12297" width="13.7109375" customWidth="1"/>
    <col min="12547" max="12547" width="23.140625" customWidth="1"/>
    <col min="12548" max="12548" width="10.140625" customWidth="1"/>
    <col min="12549" max="12549" width="10" customWidth="1"/>
    <col min="12551" max="12551" width="12.5703125" customWidth="1"/>
    <col min="12552" max="12552" width="13" customWidth="1"/>
    <col min="12553" max="12553" width="13.7109375" customWidth="1"/>
    <col min="12803" max="12803" width="23.140625" customWidth="1"/>
    <col min="12804" max="12804" width="10.140625" customWidth="1"/>
    <col min="12805" max="12805" width="10" customWidth="1"/>
    <col min="12807" max="12807" width="12.5703125" customWidth="1"/>
    <col min="12808" max="12808" width="13" customWidth="1"/>
    <col min="12809" max="12809" width="13.7109375" customWidth="1"/>
    <col min="13059" max="13059" width="23.140625" customWidth="1"/>
    <col min="13060" max="13060" width="10.140625" customWidth="1"/>
    <col min="13061" max="13061" width="10" customWidth="1"/>
    <col min="13063" max="13063" width="12.5703125" customWidth="1"/>
    <col min="13064" max="13064" width="13" customWidth="1"/>
    <col min="13065" max="13065" width="13.7109375" customWidth="1"/>
    <col min="13315" max="13315" width="23.140625" customWidth="1"/>
    <col min="13316" max="13316" width="10.140625" customWidth="1"/>
    <col min="13317" max="13317" width="10" customWidth="1"/>
    <col min="13319" max="13319" width="12.5703125" customWidth="1"/>
    <col min="13320" max="13320" width="13" customWidth="1"/>
    <col min="13321" max="13321" width="13.7109375" customWidth="1"/>
    <col min="13571" max="13571" width="23.140625" customWidth="1"/>
    <col min="13572" max="13572" width="10.140625" customWidth="1"/>
    <col min="13573" max="13573" width="10" customWidth="1"/>
    <col min="13575" max="13575" width="12.5703125" customWidth="1"/>
    <col min="13576" max="13576" width="13" customWidth="1"/>
    <col min="13577" max="13577" width="13.7109375" customWidth="1"/>
    <col min="13827" max="13827" width="23.140625" customWidth="1"/>
    <col min="13828" max="13828" width="10.140625" customWidth="1"/>
    <col min="13829" max="13829" width="10" customWidth="1"/>
    <col min="13831" max="13831" width="12.5703125" customWidth="1"/>
    <col min="13832" max="13832" width="13" customWidth="1"/>
    <col min="13833" max="13833" width="13.7109375" customWidth="1"/>
    <col min="14083" max="14083" width="23.140625" customWidth="1"/>
    <col min="14084" max="14084" width="10.140625" customWidth="1"/>
    <col min="14085" max="14085" width="10" customWidth="1"/>
    <col min="14087" max="14087" width="12.5703125" customWidth="1"/>
    <col min="14088" max="14088" width="13" customWidth="1"/>
    <col min="14089" max="14089" width="13.7109375" customWidth="1"/>
    <col min="14339" max="14339" width="23.140625" customWidth="1"/>
    <col min="14340" max="14340" width="10.140625" customWidth="1"/>
    <col min="14341" max="14341" width="10" customWidth="1"/>
    <col min="14343" max="14343" width="12.5703125" customWidth="1"/>
    <col min="14344" max="14344" width="13" customWidth="1"/>
    <col min="14345" max="14345" width="13.7109375" customWidth="1"/>
    <col min="14595" max="14595" width="23.140625" customWidth="1"/>
    <col min="14596" max="14596" width="10.140625" customWidth="1"/>
    <col min="14597" max="14597" width="10" customWidth="1"/>
    <col min="14599" max="14599" width="12.5703125" customWidth="1"/>
    <col min="14600" max="14600" width="13" customWidth="1"/>
    <col min="14601" max="14601" width="13.7109375" customWidth="1"/>
    <col min="14851" max="14851" width="23.140625" customWidth="1"/>
    <col min="14852" max="14852" width="10.140625" customWidth="1"/>
    <col min="14853" max="14853" width="10" customWidth="1"/>
    <col min="14855" max="14855" width="12.5703125" customWidth="1"/>
    <col min="14856" max="14856" width="13" customWidth="1"/>
    <col min="14857" max="14857" width="13.7109375" customWidth="1"/>
    <col min="15107" max="15107" width="23.140625" customWidth="1"/>
    <col min="15108" max="15108" width="10.140625" customWidth="1"/>
    <col min="15109" max="15109" width="10" customWidth="1"/>
    <col min="15111" max="15111" width="12.5703125" customWidth="1"/>
    <col min="15112" max="15112" width="13" customWidth="1"/>
    <col min="15113" max="15113" width="13.7109375" customWidth="1"/>
    <col min="15363" max="15363" width="23.140625" customWidth="1"/>
    <col min="15364" max="15364" width="10.140625" customWidth="1"/>
    <col min="15365" max="15365" width="10" customWidth="1"/>
    <col min="15367" max="15367" width="12.5703125" customWidth="1"/>
    <col min="15368" max="15368" width="13" customWidth="1"/>
    <col min="15369" max="15369" width="13.7109375" customWidth="1"/>
    <col min="15619" max="15619" width="23.140625" customWidth="1"/>
    <col min="15620" max="15620" width="10.140625" customWidth="1"/>
    <col min="15621" max="15621" width="10" customWidth="1"/>
    <col min="15623" max="15623" width="12.5703125" customWidth="1"/>
    <col min="15624" max="15624" width="13" customWidth="1"/>
    <col min="15625" max="15625" width="13.7109375" customWidth="1"/>
    <col min="15875" max="15875" width="23.140625" customWidth="1"/>
    <col min="15876" max="15876" width="10.140625" customWidth="1"/>
    <col min="15877" max="15877" width="10" customWidth="1"/>
    <col min="15879" max="15879" width="12.5703125" customWidth="1"/>
    <col min="15880" max="15880" width="13" customWidth="1"/>
    <col min="15881" max="15881" width="13.7109375" customWidth="1"/>
    <col min="16131" max="16131" width="23.140625" customWidth="1"/>
    <col min="16132" max="16132" width="10.140625" customWidth="1"/>
    <col min="16133" max="16133" width="10" customWidth="1"/>
    <col min="16135" max="16135" width="12.5703125" customWidth="1"/>
    <col min="16136" max="16136" width="13" customWidth="1"/>
    <col min="16137" max="16137" width="13.7109375" customWidth="1"/>
  </cols>
  <sheetData>
    <row r="1" spans="1:10" x14ac:dyDescent="0.25">
      <c r="A1" s="117" t="s">
        <v>101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20.25" x14ac:dyDescent="0.3">
      <c r="A2" s="118" t="s">
        <v>59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0" ht="21" thickBot="1" x14ac:dyDescent="0.35">
      <c r="A3" s="118" t="s">
        <v>60</v>
      </c>
      <c r="B3" s="118"/>
      <c r="C3" s="118"/>
      <c r="D3" s="118"/>
      <c r="E3" s="118"/>
      <c r="F3" s="118"/>
      <c r="G3" s="118"/>
      <c r="H3" s="118"/>
      <c r="I3" s="118"/>
      <c r="J3" s="118"/>
    </row>
    <row r="4" spans="1:10" x14ac:dyDescent="0.25">
      <c r="A4" s="119" t="s">
        <v>61</v>
      </c>
      <c r="B4" s="121" t="s">
        <v>62</v>
      </c>
      <c r="C4" s="121" t="s">
        <v>63</v>
      </c>
      <c r="D4" s="121" t="s">
        <v>98</v>
      </c>
      <c r="E4" s="121" t="s">
        <v>64</v>
      </c>
      <c r="F4" s="121"/>
      <c r="G4" s="121" t="s">
        <v>65</v>
      </c>
      <c r="H4" s="121" t="s">
        <v>66</v>
      </c>
      <c r="I4" s="121" t="s">
        <v>67</v>
      </c>
      <c r="J4" s="123" t="s">
        <v>68</v>
      </c>
    </row>
    <row r="5" spans="1:10" ht="23.25" customHeight="1" thickBot="1" x14ac:dyDescent="0.3">
      <c r="A5" s="120"/>
      <c r="B5" s="122"/>
      <c r="C5" s="122"/>
      <c r="D5" s="122"/>
      <c r="E5" s="66">
        <v>2019</v>
      </c>
      <c r="F5" s="66">
        <v>2020</v>
      </c>
      <c r="G5" s="122"/>
      <c r="H5" s="122"/>
      <c r="I5" s="122"/>
      <c r="J5" s="124"/>
    </row>
    <row r="6" spans="1:10" x14ac:dyDescent="0.25">
      <c r="A6" s="125" t="s">
        <v>69</v>
      </c>
      <c r="B6" s="127" t="s">
        <v>70</v>
      </c>
      <c r="C6" s="67" t="s">
        <v>71</v>
      </c>
      <c r="D6" s="68">
        <v>51977</v>
      </c>
      <c r="E6" s="67">
        <v>2.1</v>
      </c>
      <c r="F6" s="67">
        <v>2.2999999999999998</v>
      </c>
      <c r="G6" s="69">
        <f>D6*F6/1000</f>
        <v>119.54709999999999</v>
      </c>
      <c r="H6" s="70">
        <v>0.98</v>
      </c>
      <c r="I6" s="71">
        <f>G6*H6</f>
        <v>117.15615799999999</v>
      </c>
      <c r="J6" s="129"/>
    </row>
    <row r="7" spans="1:10" x14ac:dyDescent="0.25">
      <c r="A7" s="126"/>
      <c r="B7" s="128"/>
      <c r="C7" s="72" t="s">
        <v>72</v>
      </c>
      <c r="D7" s="73">
        <v>53035.47</v>
      </c>
      <c r="E7" s="72">
        <v>2.1</v>
      </c>
      <c r="F7" s="72">
        <v>2.9</v>
      </c>
      <c r="G7" s="74">
        <f>D7*F7/1000</f>
        <v>153.802863</v>
      </c>
      <c r="H7" s="75">
        <v>0.98</v>
      </c>
      <c r="I7" s="76">
        <f t="shared" ref="I7:I8" si="0">G7*H7</f>
        <v>150.72680574</v>
      </c>
      <c r="J7" s="130"/>
    </row>
    <row r="8" spans="1:10" x14ac:dyDescent="0.25">
      <c r="A8" s="126"/>
      <c r="B8" s="128"/>
      <c r="C8" s="72" t="s">
        <v>73</v>
      </c>
      <c r="D8" s="73">
        <v>64300.56</v>
      </c>
      <c r="E8" s="72">
        <v>0.9</v>
      </c>
      <c r="F8" s="72">
        <v>1</v>
      </c>
      <c r="G8" s="74">
        <f>D8*F8/1000</f>
        <v>64.300560000000004</v>
      </c>
      <c r="H8" s="75">
        <v>0.98</v>
      </c>
      <c r="I8" s="76">
        <f t="shared" si="0"/>
        <v>63.0145488</v>
      </c>
      <c r="J8" s="130"/>
    </row>
    <row r="9" spans="1:10" ht="15.75" thickBot="1" x14ac:dyDescent="0.3">
      <c r="A9" s="132"/>
      <c r="B9" s="133"/>
      <c r="C9" s="133"/>
      <c r="D9" s="133"/>
      <c r="E9" s="77">
        <f>SUM(E6:E8)</f>
        <v>5.1000000000000005</v>
      </c>
      <c r="F9" s="77">
        <f>SUM(F6:F8)</f>
        <v>6.1999999999999993</v>
      </c>
      <c r="G9" s="134" t="s">
        <v>74</v>
      </c>
      <c r="H9" s="134"/>
      <c r="I9" s="78">
        <f>SUM(I6:I8)</f>
        <v>330.89751253999998</v>
      </c>
      <c r="J9" s="130"/>
    </row>
    <row r="10" spans="1:10" x14ac:dyDescent="0.25">
      <c r="A10" s="125">
        <v>2</v>
      </c>
      <c r="B10" s="127" t="s">
        <v>75</v>
      </c>
      <c r="C10" s="67" t="s">
        <v>71</v>
      </c>
      <c r="D10" s="68">
        <v>24468.99</v>
      </c>
      <c r="E10" s="67">
        <v>3</v>
      </c>
      <c r="F10" s="67">
        <v>3</v>
      </c>
      <c r="G10" s="69">
        <f>D10*F10/1000</f>
        <v>73.406970000000001</v>
      </c>
      <c r="H10" s="70">
        <v>0.96</v>
      </c>
      <c r="I10" s="71">
        <f>H10*G10</f>
        <v>70.470691200000005</v>
      </c>
      <c r="J10" s="130"/>
    </row>
    <row r="11" spans="1:10" x14ac:dyDescent="0.25">
      <c r="A11" s="126"/>
      <c r="B11" s="128"/>
      <c r="C11" s="72" t="s">
        <v>72</v>
      </c>
      <c r="D11" s="73">
        <v>24506.99</v>
      </c>
      <c r="E11" s="72">
        <v>3.1</v>
      </c>
      <c r="F11" s="72">
        <v>3.1</v>
      </c>
      <c r="G11" s="74">
        <f>D11*F11/1000</f>
        <v>75.971669000000006</v>
      </c>
      <c r="H11" s="75">
        <v>0.96</v>
      </c>
      <c r="I11" s="76">
        <f>H11*G11</f>
        <v>72.932802240000001</v>
      </c>
      <c r="J11" s="130"/>
    </row>
    <row r="12" spans="1:10" x14ac:dyDescent="0.25">
      <c r="A12" s="126"/>
      <c r="B12" s="128"/>
      <c r="C12" s="72" t="s">
        <v>73</v>
      </c>
      <c r="D12" s="73">
        <v>65952.38</v>
      </c>
      <c r="E12" s="72">
        <v>0.9</v>
      </c>
      <c r="F12" s="72">
        <v>1</v>
      </c>
      <c r="G12" s="74">
        <f>D12*F12/1000</f>
        <v>65.952380000000005</v>
      </c>
      <c r="H12" s="75">
        <v>0.98</v>
      </c>
      <c r="I12" s="76">
        <f>H12*G12</f>
        <v>64.6333324</v>
      </c>
      <c r="J12" s="130"/>
    </row>
    <row r="13" spans="1:10" ht="15.75" thickBot="1" x14ac:dyDescent="0.3">
      <c r="A13" s="132"/>
      <c r="B13" s="133"/>
      <c r="C13" s="133"/>
      <c r="D13" s="133"/>
      <c r="E13" s="77">
        <f>SUM(E10:E12)</f>
        <v>7</v>
      </c>
      <c r="F13" s="77">
        <f>SUM(F10:F12)</f>
        <v>7.1</v>
      </c>
      <c r="G13" s="137" t="s">
        <v>76</v>
      </c>
      <c r="H13" s="138"/>
      <c r="I13" s="79">
        <f>SUM(I10:I12)</f>
        <v>208.03682584000001</v>
      </c>
      <c r="J13" s="130"/>
    </row>
    <row r="14" spans="1:10" ht="30" x14ac:dyDescent="0.25">
      <c r="A14" s="139">
        <v>2.1</v>
      </c>
      <c r="B14" s="125"/>
      <c r="C14" s="142"/>
      <c r="D14" s="142"/>
      <c r="E14" s="80" t="s">
        <v>77</v>
      </c>
      <c r="F14" s="80" t="s">
        <v>78</v>
      </c>
      <c r="G14" s="143" t="s">
        <v>79</v>
      </c>
      <c r="H14" s="144"/>
      <c r="I14" s="81">
        <f>SUM(I15:I20)</f>
        <v>55.944999999999993</v>
      </c>
      <c r="J14" s="130"/>
    </row>
    <row r="15" spans="1:10" x14ac:dyDescent="0.25">
      <c r="A15" s="140"/>
      <c r="B15" s="145" t="s">
        <v>80</v>
      </c>
      <c r="C15" s="72" t="s">
        <v>81</v>
      </c>
      <c r="D15" s="147">
        <v>33959.980000000003</v>
      </c>
      <c r="E15" s="72">
        <v>2200</v>
      </c>
      <c r="F15" s="72">
        <v>20</v>
      </c>
      <c r="G15" s="82">
        <f t="shared" ref="G15:G20" si="1">E15*F15</f>
        <v>44000</v>
      </c>
      <c r="H15" s="83">
        <v>1</v>
      </c>
      <c r="I15" s="84">
        <f>H15*G15/1000</f>
        <v>44</v>
      </c>
      <c r="J15" s="130"/>
    </row>
    <row r="16" spans="1:10" x14ac:dyDescent="0.25">
      <c r="A16" s="140"/>
      <c r="B16" s="145"/>
      <c r="C16" s="72" t="s">
        <v>82</v>
      </c>
      <c r="D16" s="147"/>
      <c r="E16" s="72">
        <v>2700</v>
      </c>
      <c r="F16" s="72">
        <v>0</v>
      </c>
      <c r="G16" s="82">
        <f t="shared" si="1"/>
        <v>0</v>
      </c>
      <c r="H16" s="83">
        <v>1</v>
      </c>
      <c r="I16" s="84">
        <f t="shared" ref="I16:I20" si="2">H16*G16/1000</f>
        <v>0</v>
      </c>
      <c r="J16" s="130"/>
    </row>
    <row r="17" spans="1:10" x14ac:dyDescent="0.25">
      <c r="A17" s="140"/>
      <c r="B17" s="145"/>
      <c r="C17" s="72" t="s">
        <v>83</v>
      </c>
      <c r="D17" s="147"/>
      <c r="E17" s="72">
        <v>1900</v>
      </c>
      <c r="F17" s="72">
        <v>0</v>
      </c>
      <c r="G17" s="82">
        <f t="shared" si="1"/>
        <v>0</v>
      </c>
      <c r="H17" s="83">
        <v>1</v>
      </c>
      <c r="I17" s="84">
        <f t="shared" si="2"/>
        <v>0</v>
      </c>
      <c r="J17" s="130"/>
    </row>
    <row r="18" spans="1:10" x14ac:dyDescent="0.25">
      <c r="A18" s="140"/>
      <c r="B18" s="145"/>
      <c r="C18" s="72" t="s">
        <v>84</v>
      </c>
      <c r="D18" s="147"/>
      <c r="E18" s="72">
        <v>970</v>
      </c>
      <c r="F18" s="72">
        <v>1</v>
      </c>
      <c r="G18" s="82">
        <v>980</v>
      </c>
      <c r="H18" s="83">
        <v>1</v>
      </c>
      <c r="I18" s="84">
        <f t="shared" si="2"/>
        <v>0.98</v>
      </c>
      <c r="J18" s="130"/>
    </row>
    <row r="19" spans="1:10" x14ac:dyDescent="0.25">
      <c r="A19" s="140"/>
      <c r="B19" s="145"/>
      <c r="C19" s="72" t="s">
        <v>85</v>
      </c>
      <c r="D19" s="147"/>
      <c r="E19" s="72">
        <v>575</v>
      </c>
      <c r="F19" s="72">
        <v>15</v>
      </c>
      <c r="G19" s="82">
        <f t="shared" si="1"/>
        <v>8625</v>
      </c>
      <c r="H19" s="83">
        <v>1</v>
      </c>
      <c r="I19" s="84">
        <f t="shared" si="2"/>
        <v>8.625</v>
      </c>
      <c r="J19" s="130"/>
    </row>
    <row r="20" spans="1:10" ht="15.75" thickBot="1" x14ac:dyDescent="0.3">
      <c r="A20" s="141"/>
      <c r="B20" s="146"/>
      <c r="C20" s="77" t="s">
        <v>86</v>
      </c>
      <c r="D20" s="148"/>
      <c r="E20" s="77">
        <v>780</v>
      </c>
      <c r="F20" s="77">
        <v>3</v>
      </c>
      <c r="G20" s="85">
        <f t="shared" si="1"/>
        <v>2340</v>
      </c>
      <c r="H20" s="86">
        <v>1</v>
      </c>
      <c r="I20" s="87">
        <f t="shared" si="2"/>
        <v>2.34</v>
      </c>
      <c r="J20" s="130"/>
    </row>
    <row r="21" spans="1:10" ht="15.75" thickBot="1" x14ac:dyDescent="0.3">
      <c r="A21" s="149"/>
      <c r="B21" s="150"/>
      <c r="C21" s="150"/>
      <c r="D21" s="150"/>
      <c r="E21" s="150"/>
      <c r="F21" s="88"/>
      <c r="G21" s="151" t="s">
        <v>87</v>
      </c>
      <c r="H21" s="151"/>
      <c r="I21" s="89">
        <f>+I13+I14</f>
        <v>263.98182584</v>
      </c>
      <c r="J21" s="131"/>
    </row>
    <row r="22" spans="1:10" x14ac:dyDescent="0.25">
      <c r="A22" s="152" t="s">
        <v>88</v>
      </c>
      <c r="B22" s="153"/>
      <c r="C22" s="153"/>
      <c r="D22" s="153"/>
      <c r="E22" s="153"/>
      <c r="F22" s="153"/>
      <c r="G22" s="153"/>
      <c r="H22" s="153"/>
      <c r="I22" s="90">
        <f>I9+I21</f>
        <v>594.87933838000004</v>
      </c>
      <c r="J22" s="91">
        <f>J23+J25+J26+J27</f>
        <v>618.59900000000005</v>
      </c>
    </row>
    <row r="23" spans="1:10" x14ac:dyDescent="0.25">
      <c r="A23" s="135" t="s">
        <v>89</v>
      </c>
      <c r="B23" s="136"/>
      <c r="C23" s="136"/>
      <c r="D23" s="136"/>
      <c r="E23" s="136"/>
      <c r="F23" s="136"/>
      <c r="G23" s="136"/>
      <c r="H23" s="136"/>
      <c r="I23" s="113">
        <f>(0.42*I14)+I10+I6</f>
        <v>211.12374919999999</v>
      </c>
      <c r="J23" s="93">
        <v>241.76</v>
      </c>
    </row>
    <row r="24" spans="1:10" x14ac:dyDescent="0.25">
      <c r="A24" s="154" t="s">
        <v>90</v>
      </c>
      <c r="B24" s="155"/>
      <c r="C24" s="155"/>
      <c r="D24" s="155"/>
      <c r="E24" s="155"/>
      <c r="F24" s="155"/>
      <c r="G24" s="155"/>
      <c r="H24" s="155"/>
      <c r="I24" s="114"/>
      <c r="J24" s="115">
        <v>30</v>
      </c>
    </row>
    <row r="25" spans="1:10" x14ac:dyDescent="0.25">
      <c r="A25" s="135" t="s">
        <v>91</v>
      </c>
      <c r="B25" s="136"/>
      <c r="C25" s="136"/>
      <c r="D25" s="136"/>
      <c r="E25" s="136"/>
      <c r="F25" s="136"/>
      <c r="G25" s="136"/>
      <c r="H25" s="136"/>
      <c r="I25" s="113">
        <f>I22-I23-I26</f>
        <v>256.10770797999999</v>
      </c>
      <c r="J25" s="93">
        <v>306.459</v>
      </c>
    </row>
    <row r="26" spans="1:10" x14ac:dyDescent="0.25">
      <c r="A26" s="156" t="s">
        <v>92</v>
      </c>
      <c r="B26" s="157"/>
      <c r="C26" s="157"/>
      <c r="D26" s="157"/>
      <c r="E26" s="157"/>
      <c r="F26" s="157"/>
      <c r="G26" s="157"/>
      <c r="H26" s="157"/>
      <c r="I26" s="113">
        <f>I8+I12</f>
        <v>127.6478812</v>
      </c>
      <c r="J26" s="93">
        <v>130.38</v>
      </c>
    </row>
    <row r="27" spans="1:10" x14ac:dyDescent="0.25">
      <c r="A27" s="158" t="s">
        <v>93</v>
      </c>
      <c r="B27" s="159"/>
      <c r="C27" s="159"/>
      <c r="D27" s="159"/>
      <c r="E27" s="159"/>
      <c r="F27" s="159"/>
      <c r="G27" s="159"/>
      <c r="H27" s="160"/>
      <c r="I27" s="113"/>
      <c r="J27" s="93">
        <v>-60</v>
      </c>
    </row>
    <row r="28" spans="1:10" x14ac:dyDescent="0.25">
      <c r="A28" s="158" t="s">
        <v>94</v>
      </c>
      <c r="B28" s="159"/>
      <c r="C28" s="159"/>
      <c r="D28" s="159"/>
      <c r="E28" s="159"/>
      <c r="F28" s="159"/>
      <c r="G28" s="159"/>
      <c r="H28" s="160"/>
      <c r="I28" s="113">
        <v>23.72</v>
      </c>
      <c r="J28" s="93"/>
    </row>
    <row r="29" spans="1:10" x14ac:dyDescent="0.25">
      <c r="A29" s="161" t="s">
        <v>95</v>
      </c>
      <c r="B29" s="162"/>
      <c r="C29" s="162"/>
      <c r="D29" s="162"/>
      <c r="E29" s="162"/>
      <c r="F29" s="162"/>
      <c r="G29" s="162"/>
      <c r="H29" s="162"/>
      <c r="I29" s="113"/>
      <c r="J29" s="93">
        <f>I29+I28+I22-J22</f>
        <v>3.383800000165138E-4</v>
      </c>
    </row>
    <row r="30" spans="1:10" ht="16.5" thickBot="1" x14ac:dyDescent="0.3">
      <c r="A30" s="163" t="s">
        <v>96</v>
      </c>
      <c r="B30" s="164"/>
      <c r="C30" s="164"/>
      <c r="D30" s="164"/>
      <c r="E30" s="164"/>
      <c r="F30" s="164"/>
      <c r="G30" s="164"/>
      <c r="H30" s="164"/>
      <c r="I30" s="116">
        <f>I22+I29+I28</f>
        <v>618.59933838000006</v>
      </c>
      <c r="J30" s="116">
        <f>J22+J29</f>
        <v>618.59933838000006</v>
      </c>
    </row>
    <row r="31" spans="1:10" x14ac:dyDescent="0.25">
      <c r="B31" s="97"/>
      <c r="C31" s="98"/>
      <c r="D31" s="98"/>
      <c r="E31" s="98"/>
      <c r="F31" s="98"/>
      <c r="G31" s="98"/>
      <c r="H31" s="98"/>
      <c r="I31" s="99"/>
      <c r="J31" s="100"/>
    </row>
    <row r="32" spans="1:10" x14ac:dyDescent="0.25">
      <c r="A32" s="97"/>
      <c r="B32" s="97"/>
      <c r="C32" s="97"/>
      <c r="D32" s="97"/>
      <c r="E32" s="97"/>
      <c r="F32" s="97"/>
      <c r="G32" s="97"/>
      <c r="H32" s="97"/>
      <c r="I32" s="97"/>
      <c r="J32" s="101"/>
    </row>
    <row r="33" spans="1:10" x14ac:dyDescent="0.25">
      <c r="A33" s="97"/>
      <c r="B33" s="97"/>
      <c r="C33" s="97"/>
      <c r="D33" s="97"/>
      <c r="E33" s="97"/>
      <c r="F33" s="97"/>
      <c r="G33" s="97"/>
      <c r="H33" s="97"/>
      <c r="I33" s="97"/>
      <c r="J33" s="101"/>
    </row>
    <row r="34" spans="1:10" x14ac:dyDescent="0.25">
      <c r="A34" s="97"/>
      <c r="B34" s="97"/>
      <c r="C34" s="97"/>
      <c r="D34" s="97"/>
      <c r="E34" s="97"/>
      <c r="F34" s="97"/>
      <c r="G34" s="97"/>
      <c r="H34" s="97"/>
      <c r="I34" s="97"/>
      <c r="J34" s="101"/>
    </row>
    <row r="35" spans="1:10" x14ac:dyDescent="0.25">
      <c r="A35" s="97"/>
      <c r="B35" s="97"/>
      <c r="C35" s="97"/>
      <c r="D35" s="97"/>
      <c r="E35" s="97"/>
      <c r="F35" s="97"/>
      <c r="G35" s="97"/>
      <c r="H35" s="97"/>
      <c r="I35" s="97"/>
      <c r="J35" s="101"/>
    </row>
    <row r="36" spans="1:10" x14ac:dyDescent="0.25">
      <c r="A36" s="97"/>
      <c r="B36" s="97"/>
      <c r="C36" s="97"/>
      <c r="D36" s="97"/>
      <c r="E36" s="97"/>
      <c r="F36" s="97"/>
      <c r="G36" s="97"/>
      <c r="H36" s="97"/>
      <c r="I36" s="97"/>
      <c r="J36" s="101"/>
    </row>
    <row r="37" spans="1:10" x14ac:dyDescent="0.25">
      <c r="A37" s="97"/>
      <c r="B37" s="97"/>
      <c r="C37" s="97"/>
      <c r="D37" s="97"/>
      <c r="E37" s="97"/>
      <c r="F37" s="97"/>
      <c r="G37" s="97"/>
      <c r="H37" s="97"/>
      <c r="I37" s="97"/>
      <c r="J37" s="101"/>
    </row>
    <row r="38" spans="1:10" x14ac:dyDescent="0.25">
      <c r="A38" s="97"/>
      <c r="B38" s="97"/>
      <c r="C38" s="97"/>
      <c r="D38" s="97"/>
      <c r="E38" s="97"/>
      <c r="F38" s="97"/>
      <c r="G38" s="97"/>
      <c r="H38" s="97"/>
      <c r="I38" s="97"/>
      <c r="J38" s="101"/>
    </row>
  </sheetData>
  <mergeCells count="37">
    <mergeCell ref="A26:H26"/>
    <mergeCell ref="A27:H27"/>
    <mergeCell ref="A28:H28"/>
    <mergeCell ref="A29:H29"/>
    <mergeCell ref="A30:H30"/>
    <mergeCell ref="A25:H25"/>
    <mergeCell ref="G13:H13"/>
    <mergeCell ref="A14:A20"/>
    <mergeCell ref="B14:D14"/>
    <mergeCell ref="G14:H14"/>
    <mergeCell ref="B15:B20"/>
    <mergeCell ref="D15:D20"/>
    <mergeCell ref="A21:E21"/>
    <mergeCell ref="G21:H21"/>
    <mergeCell ref="A22:H22"/>
    <mergeCell ref="A23:H23"/>
    <mergeCell ref="A24:H24"/>
    <mergeCell ref="A6:A8"/>
    <mergeCell ref="B6:B8"/>
    <mergeCell ref="J6:J21"/>
    <mergeCell ref="A9:D9"/>
    <mergeCell ref="G9:H9"/>
    <mergeCell ref="A10:A12"/>
    <mergeCell ref="B10:B12"/>
    <mergeCell ref="A13:D13"/>
    <mergeCell ref="A1:J1"/>
    <mergeCell ref="A2:J2"/>
    <mergeCell ref="A3:J3"/>
    <mergeCell ref="A4:A5"/>
    <mergeCell ref="B4:B5"/>
    <mergeCell ref="C4:C5"/>
    <mergeCell ref="D4:D5"/>
    <mergeCell ref="E4:F4"/>
    <mergeCell ref="G4:G5"/>
    <mergeCell ref="H4:H5"/>
    <mergeCell ref="I4:I5"/>
    <mergeCell ref="J4:J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workbookViewId="0">
      <selection sqref="A1:K1"/>
    </sheetView>
  </sheetViews>
  <sheetFormatPr defaultRowHeight="15" x14ac:dyDescent="0.25"/>
  <cols>
    <col min="1" max="1" width="10" style="2" customWidth="1"/>
    <col min="2" max="2" width="61.5703125" style="2" customWidth="1"/>
    <col min="3" max="3" width="9.140625" style="4"/>
    <col min="4" max="11" width="9.140625" style="1"/>
    <col min="12" max="12" width="10.28515625" style="1" customWidth="1"/>
    <col min="13" max="256" width="9.140625" style="2"/>
    <col min="257" max="257" width="10" style="2" customWidth="1"/>
    <col min="258" max="258" width="41.85546875" style="2" customWidth="1"/>
    <col min="259" max="512" width="9.140625" style="2"/>
    <col min="513" max="513" width="10" style="2" customWidth="1"/>
    <col min="514" max="514" width="41.85546875" style="2" customWidth="1"/>
    <col min="515" max="768" width="9.140625" style="2"/>
    <col min="769" max="769" width="10" style="2" customWidth="1"/>
    <col min="770" max="770" width="41.85546875" style="2" customWidth="1"/>
    <col min="771" max="1024" width="9.140625" style="2"/>
    <col min="1025" max="1025" width="10" style="2" customWidth="1"/>
    <col min="1026" max="1026" width="41.85546875" style="2" customWidth="1"/>
    <col min="1027" max="1280" width="9.140625" style="2"/>
    <col min="1281" max="1281" width="10" style="2" customWidth="1"/>
    <col min="1282" max="1282" width="41.85546875" style="2" customWidth="1"/>
    <col min="1283" max="1536" width="9.140625" style="2"/>
    <col min="1537" max="1537" width="10" style="2" customWidth="1"/>
    <col min="1538" max="1538" width="41.85546875" style="2" customWidth="1"/>
    <col min="1539" max="1792" width="9.140625" style="2"/>
    <col min="1793" max="1793" width="10" style="2" customWidth="1"/>
    <col min="1794" max="1794" width="41.85546875" style="2" customWidth="1"/>
    <col min="1795" max="2048" width="9.140625" style="2"/>
    <col min="2049" max="2049" width="10" style="2" customWidth="1"/>
    <col min="2050" max="2050" width="41.85546875" style="2" customWidth="1"/>
    <col min="2051" max="2304" width="9.140625" style="2"/>
    <col min="2305" max="2305" width="10" style="2" customWidth="1"/>
    <col min="2306" max="2306" width="41.85546875" style="2" customWidth="1"/>
    <col min="2307" max="2560" width="9.140625" style="2"/>
    <col min="2561" max="2561" width="10" style="2" customWidth="1"/>
    <col min="2562" max="2562" width="41.85546875" style="2" customWidth="1"/>
    <col min="2563" max="2816" width="9.140625" style="2"/>
    <col min="2817" max="2817" width="10" style="2" customWidth="1"/>
    <col min="2818" max="2818" width="41.85546875" style="2" customWidth="1"/>
    <col min="2819" max="3072" width="9.140625" style="2"/>
    <col min="3073" max="3073" width="10" style="2" customWidth="1"/>
    <col min="3074" max="3074" width="41.85546875" style="2" customWidth="1"/>
    <col min="3075" max="3328" width="9.140625" style="2"/>
    <col min="3329" max="3329" width="10" style="2" customWidth="1"/>
    <col min="3330" max="3330" width="41.85546875" style="2" customWidth="1"/>
    <col min="3331" max="3584" width="9.140625" style="2"/>
    <col min="3585" max="3585" width="10" style="2" customWidth="1"/>
    <col min="3586" max="3586" width="41.85546875" style="2" customWidth="1"/>
    <col min="3587" max="3840" width="9.140625" style="2"/>
    <col min="3841" max="3841" width="10" style="2" customWidth="1"/>
    <col min="3842" max="3842" width="41.85546875" style="2" customWidth="1"/>
    <col min="3843" max="4096" width="9.140625" style="2"/>
    <col min="4097" max="4097" width="10" style="2" customWidth="1"/>
    <col min="4098" max="4098" width="41.85546875" style="2" customWidth="1"/>
    <col min="4099" max="4352" width="9.140625" style="2"/>
    <col min="4353" max="4353" width="10" style="2" customWidth="1"/>
    <col min="4354" max="4354" width="41.85546875" style="2" customWidth="1"/>
    <col min="4355" max="4608" width="9.140625" style="2"/>
    <col min="4609" max="4609" width="10" style="2" customWidth="1"/>
    <col min="4610" max="4610" width="41.85546875" style="2" customWidth="1"/>
    <col min="4611" max="4864" width="9.140625" style="2"/>
    <col min="4865" max="4865" width="10" style="2" customWidth="1"/>
    <col min="4866" max="4866" width="41.85546875" style="2" customWidth="1"/>
    <col min="4867" max="5120" width="9.140625" style="2"/>
    <col min="5121" max="5121" width="10" style="2" customWidth="1"/>
    <col min="5122" max="5122" width="41.85546875" style="2" customWidth="1"/>
    <col min="5123" max="5376" width="9.140625" style="2"/>
    <col min="5377" max="5377" width="10" style="2" customWidth="1"/>
    <col min="5378" max="5378" width="41.85546875" style="2" customWidth="1"/>
    <col min="5379" max="5632" width="9.140625" style="2"/>
    <col min="5633" max="5633" width="10" style="2" customWidth="1"/>
    <col min="5634" max="5634" width="41.85546875" style="2" customWidth="1"/>
    <col min="5635" max="5888" width="9.140625" style="2"/>
    <col min="5889" max="5889" width="10" style="2" customWidth="1"/>
    <col min="5890" max="5890" width="41.85546875" style="2" customWidth="1"/>
    <col min="5891" max="6144" width="9.140625" style="2"/>
    <col min="6145" max="6145" width="10" style="2" customWidth="1"/>
    <col min="6146" max="6146" width="41.85546875" style="2" customWidth="1"/>
    <col min="6147" max="6400" width="9.140625" style="2"/>
    <col min="6401" max="6401" width="10" style="2" customWidth="1"/>
    <col min="6402" max="6402" width="41.85546875" style="2" customWidth="1"/>
    <col min="6403" max="6656" width="9.140625" style="2"/>
    <col min="6657" max="6657" width="10" style="2" customWidth="1"/>
    <col min="6658" max="6658" width="41.85546875" style="2" customWidth="1"/>
    <col min="6659" max="6912" width="9.140625" style="2"/>
    <col min="6913" max="6913" width="10" style="2" customWidth="1"/>
    <col min="6914" max="6914" width="41.85546875" style="2" customWidth="1"/>
    <col min="6915" max="7168" width="9.140625" style="2"/>
    <col min="7169" max="7169" width="10" style="2" customWidth="1"/>
    <col min="7170" max="7170" width="41.85546875" style="2" customWidth="1"/>
    <col min="7171" max="7424" width="9.140625" style="2"/>
    <col min="7425" max="7425" width="10" style="2" customWidth="1"/>
    <col min="7426" max="7426" width="41.85546875" style="2" customWidth="1"/>
    <col min="7427" max="7680" width="9.140625" style="2"/>
    <col min="7681" max="7681" width="10" style="2" customWidth="1"/>
    <col min="7682" max="7682" width="41.85546875" style="2" customWidth="1"/>
    <col min="7683" max="7936" width="9.140625" style="2"/>
    <col min="7937" max="7937" width="10" style="2" customWidth="1"/>
    <col min="7938" max="7938" width="41.85546875" style="2" customWidth="1"/>
    <col min="7939" max="8192" width="9.140625" style="2"/>
    <col min="8193" max="8193" width="10" style="2" customWidth="1"/>
    <col min="8194" max="8194" width="41.85546875" style="2" customWidth="1"/>
    <col min="8195" max="8448" width="9.140625" style="2"/>
    <col min="8449" max="8449" width="10" style="2" customWidth="1"/>
    <col min="8450" max="8450" width="41.85546875" style="2" customWidth="1"/>
    <col min="8451" max="8704" width="9.140625" style="2"/>
    <col min="8705" max="8705" width="10" style="2" customWidth="1"/>
    <col min="8706" max="8706" width="41.85546875" style="2" customWidth="1"/>
    <col min="8707" max="8960" width="9.140625" style="2"/>
    <col min="8961" max="8961" width="10" style="2" customWidth="1"/>
    <col min="8962" max="8962" width="41.85546875" style="2" customWidth="1"/>
    <col min="8963" max="9216" width="9.140625" style="2"/>
    <col min="9217" max="9217" width="10" style="2" customWidth="1"/>
    <col min="9218" max="9218" width="41.85546875" style="2" customWidth="1"/>
    <col min="9219" max="9472" width="9.140625" style="2"/>
    <col min="9473" max="9473" width="10" style="2" customWidth="1"/>
    <col min="9474" max="9474" width="41.85546875" style="2" customWidth="1"/>
    <col min="9475" max="9728" width="9.140625" style="2"/>
    <col min="9729" max="9729" width="10" style="2" customWidth="1"/>
    <col min="9730" max="9730" width="41.85546875" style="2" customWidth="1"/>
    <col min="9731" max="9984" width="9.140625" style="2"/>
    <col min="9985" max="9985" width="10" style="2" customWidth="1"/>
    <col min="9986" max="9986" width="41.85546875" style="2" customWidth="1"/>
    <col min="9987" max="10240" width="9.140625" style="2"/>
    <col min="10241" max="10241" width="10" style="2" customWidth="1"/>
    <col min="10242" max="10242" width="41.85546875" style="2" customWidth="1"/>
    <col min="10243" max="10496" width="9.140625" style="2"/>
    <col min="10497" max="10497" width="10" style="2" customWidth="1"/>
    <col min="10498" max="10498" width="41.85546875" style="2" customWidth="1"/>
    <col min="10499" max="10752" width="9.140625" style="2"/>
    <col min="10753" max="10753" width="10" style="2" customWidth="1"/>
    <col min="10754" max="10754" width="41.85546875" style="2" customWidth="1"/>
    <col min="10755" max="11008" width="9.140625" style="2"/>
    <col min="11009" max="11009" width="10" style="2" customWidth="1"/>
    <col min="11010" max="11010" width="41.85546875" style="2" customWidth="1"/>
    <col min="11011" max="11264" width="9.140625" style="2"/>
    <col min="11265" max="11265" width="10" style="2" customWidth="1"/>
    <col min="11266" max="11266" width="41.85546875" style="2" customWidth="1"/>
    <col min="11267" max="11520" width="9.140625" style="2"/>
    <col min="11521" max="11521" width="10" style="2" customWidth="1"/>
    <col min="11522" max="11522" width="41.85546875" style="2" customWidth="1"/>
    <col min="11523" max="11776" width="9.140625" style="2"/>
    <col min="11777" max="11777" width="10" style="2" customWidth="1"/>
    <col min="11778" max="11778" width="41.85546875" style="2" customWidth="1"/>
    <col min="11779" max="12032" width="9.140625" style="2"/>
    <col min="12033" max="12033" width="10" style="2" customWidth="1"/>
    <col min="12034" max="12034" width="41.85546875" style="2" customWidth="1"/>
    <col min="12035" max="12288" width="9.140625" style="2"/>
    <col min="12289" max="12289" width="10" style="2" customWidth="1"/>
    <col min="12290" max="12290" width="41.85546875" style="2" customWidth="1"/>
    <col min="12291" max="12544" width="9.140625" style="2"/>
    <col min="12545" max="12545" width="10" style="2" customWidth="1"/>
    <col min="12546" max="12546" width="41.85546875" style="2" customWidth="1"/>
    <col min="12547" max="12800" width="9.140625" style="2"/>
    <col min="12801" max="12801" width="10" style="2" customWidth="1"/>
    <col min="12802" max="12802" width="41.85546875" style="2" customWidth="1"/>
    <col min="12803" max="13056" width="9.140625" style="2"/>
    <col min="13057" max="13057" width="10" style="2" customWidth="1"/>
    <col min="13058" max="13058" width="41.85546875" style="2" customWidth="1"/>
    <col min="13059" max="13312" width="9.140625" style="2"/>
    <col min="13313" max="13313" width="10" style="2" customWidth="1"/>
    <col min="13314" max="13314" width="41.85546875" style="2" customWidth="1"/>
    <col min="13315" max="13568" width="9.140625" style="2"/>
    <col min="13569" max="13569" width="10" style="2" customWidth="1"/>
    <col min="13570" max="13570" width="41.85546875" style="2" customWidth="1"/>
    <col min="13571" max="13824" width="9.140625" style="2"/>
    <col min="13825" max="13825" width="10" style="2" customWidth="1"/>
    <col min="13826" max="13826" width="41.85546875" style="2" customWidth="1"/>
    <col min="13827" max="14080" width="9.140625" style="2"/>
    <col min="14081" max="14081" width="10" style="2" customWidth="1"/>
    <col min="14082" max="14082" width="41.85546875" style="2" customWidth="1"/>
    <col min="14083" max="14336" width="9.140625" style="2"/>
    <col min="14337" max="14337" width="10" style="2" customWidth="1"/>
    <col min="14338" max="14338" width="41.85546875" style="2" customWidth="1"/>
    <col min="14339" max="14592" width="9.140625" style="2"/>
    <col min="14593" max="14593" width="10" style="2" customWidth="1"/>
    <col min="14594" max="14594" width="41.85546875" style="2" customWidth="1"/>
    <col min="14595" max="14848" width="9.140625" style="2"/>
    <col min="14849" max="14849" width="10" style="2" customWidth="1"/>
    <col min="14850" max="14850" width="41.85546875" style="2" customWidth="1"/>
    <col min="14851" max="15104" width="9.140625" style="2"/>
    <col min="15105" max="15105" width="10" style="2" customWidth="1"/>
    <col min="15106" max="15106" width="41.85546875" style="2" customWidth="1"/>
    <col min="15107" max="15360" width="9.140625" style="2"/>
    <col min="15361" max="15361" width="10" style="2" customWidth="1"/>
    <col min="15362" max="15362" width="41.85546875" style="2" customWidth="1"/>
    <col min="15363" max="15616" width="9.140625" style="2"/>
    <col min="15617" max="15617" width="10" style="2" customWidth="1"/>
    <col min="15618" max="15618" width="41.85546875" style="2" customWidth="1"/>
    <col min="15619" max="15872" width="9.140625" style="2"/>
    <col min="15873" max="15873" width="10" style="2" customWidth="1"/>
    <col min="15874" max="15874" width="41.85546875" style="2" customWidth="1"/>
    <col min="15875" max="16128" width="9.140625" style="2"/>
    <col min="16129" max="16129" width="10" style="2" customWidth="1"/>
    <col min="16130" max="16130" width="41.85546875" style="2" customWidth="1"/>
    <col min="16131" max="16384" width="9.140625" style="2"/>
  </cols>
  <sheetData>
    <row r="1" spans="1:13" x14ac:dyDescent="0.25">
      <c r="A1" s="167" t="s">
        <v>97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3" ht="20.25" x14ac:dyDescent="0.25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3" ht="20.25" x14ac:dyDescent="0.25">
      <c r="A3" s="168" t="s">
        <v>102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</row>
    <row r="4" spans="1:13" x14ac:dyDescent="0.25">
      <c r="A4" s="3"/>
      <c r="B4" s="3"/>
      <c r="M4" s="5"/>
    </row>
    <row r="5" spans="1:13" x14ac:dyDescent="0.25">
      <c r="B5" s="3"/>
    </row>
    <row r="6" spans="1:13" x14ac:dyDescent="0.25">
      <c r="A6" s="169" t="s">
        <v>1</v>
      </c>
      <c r="B6" s="171" t="s">
        <v>2</v>
      </c>
      <c r="C6" s="173" t="s">
        <v>3</v>
      </c>
      <c r="D6" s="173"/>
      <c r="E6" s="173"/>
      <c r="F6" s="173" t="s">
        <v>4</v>
      </c>
      <c r="G6" s="173"/>
      <c r="H6" s="173"/>
      <c r="I6" s="173" t="s">
        <v>5</v>
      </c>
      <c r="J6" s="173"/>
      <c r="K6" s="173"/>
      <c r="M6" s="3"/>
    </row>
    <row r="7" spans="1:13" s="10" customFormat="1" ht="25.5" x14ac:dyDescent="0.25">
      <c r="A7" s="170"/>
      <c r="B7" s="172"/>
      <c r="C7" s="6" t="s">
        <v>6</v>
      </c>
      <c r="D7" s="7" t="s">
        <v>7</v>
      </c>
      <c r="E7" s="7" t="s">
        <v>8</v>
      </c>
      <c r="F7" s="6" t="s">
        <v>6</v>
      </c>
      <c r="G7" s="7" t="s">
        <v>7</v>
      </c>
      <c r="H7" s="7" t="s">
        <v>8</v>
      </c>
      <c r="I7" s="6" t="s">
        <v>6</v>
      </c>
      <c r="J7" s="7" t="s">
        <v>7</v>
      </c>
      <c r="K7" s="7" t="s">
        <v>8</v>
      </c>
      <c r="L7" s="8"/>
      <c r="M7" s="9"/>
    </row>
    <row r="8" spans="1:13" x14ac:dyDescent="0.25">
      <c r="A8" s="174" t="s">
        <v>9</v>
      </c>
      <c r="B8" s="175"/>
      <c r="C8" s="11">
        <f t="shared" ref="C8:K8" si="0">C11+C13+C19+C24+C39</f>
        <v>211760</v>
      </c>
      <c r="D8" s="11">
        <f t="shared" si="0"/>
        <v>30000</v>
      </c>
      <c r="E8" s="11">
        <f t="shared" si="0"/>
        <v>241760</v>
      </c>
      <c r="F8" s="11">
        <f t="shared" si="0"/>
        <v>0</v>
      </c>
      <c r="G8" s="11">
        <f t="shared" si="0"/>
        <v>306459</v>
      </c>
      <c r="H8" s="11">
        <f t="shared" si="0"/>
        <v>306459</v>
      </c>
      <c r="I8" s="11">
        <f t="shared" si="0"/>
        <v>69880</v>
      </c>
      <c r="J8" s="11">
        <f t="shared" si="0"/>
        <v>60500</v>
      </c>
      <c r="K8" s="11">
        <f t="shared" si="0"/>
        <v>130380</v>
      </c>
    </row>
    <row r="9" spans="1:13" s="14" customFormat="1" ht="12.75" x14ac:dyDescent="0.25">
      <c r="A9" s="165" t="s">
        <v>10</v>
      </c>
      <c r="B9" s="166"/>
      <c r="C9" s="12"/>
      <c r="D9" s="12"/>
      <c r="E9" s="12"/>
      <c r="F9" s="12"/>
      <c r="G9" s="12"/>
      <c r="H9" s="12"/>
      <c r="I9" s="12"/>
      <c r="J9" s="12"/>
      <c r="K9" s="12"/>
      <c r="L9" s="13"/>
    </row>
    <row r="10" spans="1:13" s="14" customFormat="1" ht="12.75" hidden="1" x14ac:dyDescent="0.25">
      <c r="A10" s="15"/>
      <c r="B10" s="16"/>
      <c r="C10" s="17" t="s">
        <v>11</v>
      </c>
      <c r="D10" s="18"/>
      <c r="E10" s="18"/>
      <c r="F10" s="18"/>
      <c r="G10" s="18"/>
      <c r="H10" s="18"/>
      <c r="I10" s="18"/>
      <c r="J10" s="18"/>
      <c r="K10" s="18"/>
      <c r="L10" s="13"/>
    </row>
    <row r="11" spans="1:13" s="14" customFormat="1" ht="12.75" x14ac:dyDescent="0.2">
      <c r="A11" s="19" t="s">
        <v>12</v>
      </c>
      <c r="B11" s="20" t="s">
        <v>13</v>
      </c>
      <c r="C11" s="11">
        <v>97400</v>
      </c>
      <c r="D11" s="18"/>
      <c r="E11" s="18">
        <f>C11+D11</f>
        <v>97400</v>
      </c>
      <c r="F11" s="18"/>
      <c r="G11" s="18"/>
      <c r="H11" s="18">
        <f>F11+G11</f>
        <v>0</v>
      </c>
      <c r="I11" s="21">
        <v>39900</v>
      </c>
      <c r="J11" s="18"/>
      <c r="K11" s="18">
        <f t="shared" ref="K11:K45" si="1">I11+J11</f>
        <v>39900</v>
      </c>
      <c r="L11" s="13"/>
    </row>
    <row r="12" spans="1:13" s="14" customFormat="1" ht="12.75" x14ac:dyDescent="0.2">
      <c r="A12" s="165" t="s">
        <v>14</v>
      </c>
      <c r="B12" s="166"/>
      <c r="C12" s="12"/>
      <c r="D12" s="12"/>
      <c r="E12" s="12">
        <f t="shared" ref="E12:E44" si="2">C12+D12</f>
        <v>0</v>
      </c>
      <c r="F12" s="12"/>
      <c r="G12" s="12"/>
      <c r="H12" s="12"/>
      <c r="I12" s="22"/>
      <c r="J12" s="12"/>
      <c r="K12" s="12"/>
      <c r="L12" s="13"/>
    </row>
    <row r="13" spans="1:13" s="14" customFormat="1" ht="12.75" x14ac:dyDescent="0.2">
      <c r="A13" s="19" t="s">
        <v>15</v>
      </c>
      <c r="B13" s="20"/>
      <c r="C13" s="11">
        <v>5100</v>
      </c>
      <c r="D13" s="18"/>
      <c r="E13" s="18">
        <f>C13+D13</f>
        <v>5100</v>
      </c>
      <c r="F13" s="18"/>
      <c r="G13" s="18"/>
      <c r="H13" s="18">
        <f t="shared" ref="H13:H45" si="3">F13+G13</f>
        <v>0</v>
      </c>
      <c r="I13" s="21">
        <v>1100</v>
      </c>
      <c r="J13" s="18"/>
      <c r="K13" s="18">
        <f t="shared" si="1"/>
        <v>1100</v>
      </c>
      <c r="L13" s="13"/>
    </row>
    <row r="14" spans="1:13" x14ac:dyDescent="0.25">
      <c r="A14" s="23" t="s">
        <v>16</v>
      </c>
      <c r="B14" s="24" t="s">
        <v>17</v>
      </c>
      <c r="C14" s="25">
        <v>1000</v>
      </c>
      <c r="D14" s="26"/>
      <c r="E14" s="26">
        <f t="shared" si="2"/>
        <v>1000</v>
      </c>
      <c r="F14" s="26"/>
      <c r="G14" s="26"/>
      <c r="H14" s="26">
        <f t="shared" si="3"/>
        <v>0</v>
      </c>
      <c r="I14" s="27">
        <v>500</v>
      </c>
      <c r="J14" s="26"/>
      <c r="K14" s="26">
        <f t="shared" si="1"/>
        <v>500</v>
      </c>
    </row>
    <row r="15" spans="1:13" x14ac:dyDescent="0.25">
      <c r="A15" s="23" t="s">
        <v>18</v>
      </c>
      <c r="B15" s="24" t="s">
        <v>19</v>
      </c>
      <c r="C15" s="25">
        <v>2700</v>
      </c>
      <c r="D15" s="26"/>
      <c r="E15" s="26">
        <f t="shared" si="2"/>
        <v>2700</v>
      </c>
      <c r="F15" s="26"/>
      <c r="G15" s="26"/>
      <c r="H15" s="26">
        <f t="shared" si="3"/>
        <v>0</v>
      </c>
      <c r="I15" s="27"/>
      <c r="J15" s="26"/>
      <c r="K15" s="26">
        <f t="shared" si="1"/>
        <v>0</v>
      </c>
    </row>
    <row r="16" spans="1:13" x14ac:dyDescent="0.25">
      <c r="A16" s="23" t="s">
        <v>20</v>
      </c>
      <c r="B16" s="28" t="s">
        <v>21</v>
      </c>
      <c r="C16" s="25">
        <v>700</v>
      </c>
      <c r="D16" s="26"/>
      <c r="E16" s="26">
        <f t="shared" si="2"/>
        <v>700</v>
      </c>
      <c r="F16" s="26"/>
      <c r="G16" s="26"/>
      <c r="H16" s="26">
        <f t="shared" si="3"/>
        <v>0</v>
      </c>
      <c r="I16" s="27">
        <v>300</v>
      </c>
      <c r="J16" s="26"/>
      <c r="K16" s="26">
        <f t="shared" si="1"/>
        <v>300</v>
      </c>
    </row>
    <row r="17" spans="1:12" x14ac:dyDescent="0.25">
      <c r="A17" s="23" t="s">
        <v>22</v>
      </c>
      <c r="B17" s="24" t="s">
        <v>23</v>
      </c>
      <c r="C17" s="25">
        <v>700</v>
      </c>
      <c r="D17" s="26"/>
      <c r="E17" s="26">
        <f t="shared" si="2"/>
        <v>700</v>
      </c>
      <c r="F17" s="26"/>
      <c r="G17" s="26"/>
      <c r="H17" s="26">
        <f t="shared" si="3"/>
        <v>0</v>
      </c>
      <c r="I17" s="27">
        <v>300</v>
      </c>
      <c r="J17" s="26"/>
      <c r="K17" s="26">
        <f t="shared" si="1"/>
        <v>300</v>
      </c>
    </row>
    <row r="18" spans="1:12" s="14" customFormat="1" ht="12.75" x14ac:dyDescent="0.2">
      <c r="A18" s="165" t="s">
        <v>24</v>
      </c>
      <c r="B18" s="166"/>
      <c r="C18" s="12"/>
      <c r="D18" s="12"/>
      <c r="E18" s="12">
        <f t="shared" si="2"/>
        <v>0</v>
      </c>
      <c r="F18" s="12"/>
      <c r="G18" s="12"/>
      <c r="H18" s="12"/>
      <c r="I18" s="22"/>
      <c r="J18" s="12"/>
      <c r="K18" s="12"/>
      <c r="L18" s="13"/>
    </row>
    <row r="19" spans="1:12" s="14" customFormat="1" ht="12.75" x14ac:dyDescent="0.2">
      <c r="A19" s="19" t="s">
        <v>25</v>
      </c>
      <c r="B19" s="20"/>
      <c r="C19" s="11">
        <v>20000</v>
      </c>
      <c r="D19" s="18"/>
      <c r="E19" s="18">
        <f t="shared" si="2"/>
        <v>20000</v>
      </c>
      <c r="F19" s="18"/>
      <c r="G19" s="18"/>
      <c r="H19" s="18">
        <f t="shared" si="3"/>
        <v>0</v>
      </c>
      <c r="I19" s="21">
        <v>7710</v>
      </c>
      <c r="J19" s="18"/>
      <c r="K19" s="18">
        <f t="shared" si="1"/>
        <v>7710</v>
      </c>
      <c r="L19" s="13"/>
    </row>
    <row r="20" spans="1:12" x14ac:dyDescent="0.25">
      <c r="A20" s="23" t="s">
        <v>26</v>
      </c>
      <c r="B20" s="24" t="s">
        <v>27</v>
      </c>
      <c r="C20" s="25">
        <v>12000</v>
      </c>
      <c r="D20" s="26"/>
      <c r="E20" s="26">
        <f t="shared" si="2"/>
        <v>12000</v>
      </c>
      <c r="F20" s="26"/>
      <c r="G20" s="26"/>
      <c r="H20" s="26">
        <f t="shared" si="3"/>
        <v>0</v>
      </c>
      <c r="I20" s="27">
        <v>4600</v>
      </c>
      <c r="J20" s="26"/>
      <c r="K20" s="26">
        <f t="shared" si="1"/>
        <v>4600</v>
      </c>
    </row>
    <row r="21" spans="1:12" x14ac:dyDescent="0.25">
      <c r="A21" s="23" t="s">
        <v>28</v>
      </c>
      <c r="B21" s="24" t="s">
        <v>29</v>
      </c>
      <c r="C21" s="25">
        <v>5000</v>
      </c>
      <c r="D21" s="26"/>
      <c r="E21" s="26">
        <f t="shared" si="2"/>
        <v>5000</v>
      </c>
      <c r="F21" s="26"/>
      <c r="G21" s="26"/>
      <c r="H21" s="26">
        <f t="shared" si="3"/>
        <v>0</v>
      </c>
      <c r="I21" s="27">
        <v>1940</v>
      </c>
      <c r="J21" s="26"/>
      <c r="K21" s="26">
        <f t="shared" si="1"/>
        <v>1940</v>
      </c>
    </row>
    <row r="22" spans="1:12" x14ac:dyDescent="0.25">
      <c r="A22" s="23" t="s">
        <v>30</v>
      </c>
      <c r="B22" s="24" t="s">
        <v>31</v>
      </c>
      <c r="C22" s="25">
        <v>3000</v>
      </c>
      <c r="D22" s="26"/>
      <c r="E22" s="26">
        <f t="shared" si="2"/>
        <v>3000</v>
      </c>
      <c r="F22" s="26"/>
      <c r="G22" s="26"/>
      <c r="H22" s="26">
        <f t="shared" si="3"/>
        <v>0</v>
      </c>
      <c r="I22" s="27">
        <v>1170</v>
      </c>
      <c r="J22" s="26"/>
      <c r="K22" s="26">
        <f t="shared" si="1"/>
        <v>1170</v>
      </c>
    </row>
    <row r="23" spans="1:12" s="14" customFormat="1" ht="12.75" x14ac:dyDescent="0.2">
      <c r="A23" s="165" t="s">
        <v>32</v>
      </c>
      <c r="B23" s="166"/>
      <c r="C23" s="12"/>
      <c r="D23" s="12"/>
      <c r="E23" s="12">
        <f t="shared" si="2"/>
        <v>0</v>
      </c>
      <c r="F23" s="12"/>
      <c r="G23" s="12"/>
      <c r="H23" s="12"/>
      <c r="I23" s="22"/>
      <c r="J23" s="12"/>
      <c r="K23" s="12"/>
      <c r="L23" s="13"/>
    </row>
    <row r="24" spans="1:12" s="14" customFormat="1" ht="12.75" x14ac:dyDescent="0.2">
      <c r="A24" s="19" t="s">
        <v>33</v>
      </c>
      <c r="B24" s="20"/>
      <c r="C24" s="11">
        <v>84900</v>
      </c>
      <c r="D24" s="11">
        <f>D27</f>
        <v>30000</v>
      </c>
      <c r="E24" s="18">
        <f t="shared" si="2"/>
        <v>114900</v>
      </c>
      <c r="F24" s="18">
        <f>F25+F26+F27+F29+F30+F35+F36</f>
        <v>0</v>
      </c>
      <c r="G24" s="18">
        <f>G33+G34</f>
        <v>128400</v>
      </c>
      <c r="H24" s="18">
        <f>F24+G24</f>
        <v>128400</v>
      </c>
      <c r="I24" s="21">
        <f>I25+I27+I29+I30+I35+I36</f>
        <v>20050</v>
      </c>
      <c r="J24" s="18">
        <f>J25+J26+J27+J29+J31+J35+J36+J32</f>
        <v>60500</v>
      </c>
      <c r="K24" s="18">
        <f>I24+J24</f>
        <v>80550</v>
      </c>
      <c r="L24" s="13"/>
    </row>
    <row r="25" spans="1:12" x14ac:dyDescent="0.25">
      <c r="A25" s="23" t="s">
        <v>34</v>
      </c>
      <c r="B25" s="24" t="s">
        <v>35</v>
      </c>
      <c r="C25" s="25">
        <v>1900</v>
      </c>
      <c r="D25" s="26"/>
      <c r="E25" s="26">
        <f t="shared" si="2"/>
        <v>1900</v>
      </c>
      <c r="F25" s="26"/>
      <c r="G25" s="26"/>
      <c r="H25" s="26">
        <f t="shared" si="3"/>
        <v>0</v>
      </c>
      <c r="I25" s="27">
        <v>1350</v>
      </c>
      <c r="J25" s="26"/>
      <c r="K25" s="29">
        <f t="shared" ref="K25:K36" si="4">I25+J25</f>
        <v>1350</v>
      </c>
    </row>
    <row r="26" spans="1:12" hidden="1" x14ac:dyDescent="0.25">
      <c r="A26" s="23" t="s">
        <v>36</v>
      </c>
      <c r="B26" s="24"/>
      <c r="C26" s="25">
        <v>0</v>
      </c>
      <c r="D26" s="26"/>
      <c r="E26" s="26">
        <f t="shared" si="2"/>
        <v>0</v>
      </c>
      <c r="F26" s="26"/>
      <c r="G26" s="26"/>
      <c r="H26" s="26">
        <f t="shared" si="3"/>
        <v>0</v>
      </c>
      <c r="I26" s="27">
        <v>0</v>
      </c>
      <c r="J26" s="26"/>
      <c r="K26" s="29">
        <f t="shared" si="4"/>
        <v>0</v>
      </c>
    </row>
    <row r="27" spans="1:12" x14ac:dyDescent="0.25">
      <c r="A27" s="23" t="s">
        <v>37</v>
      </c>
      <c r="B27" s="30" t="s">
        <v>38</v>
      </c>
      <c r="C27" s="25">
        <v>4900</v>
      </c>
      <c r="D27" s="26">
        <v>30000</v>
      </c>
      <c r="E27" s="26">
        <f t="shared" si="2"/>
        <v>34900</v>
      </c>
      <c r="F27" s="26"/>
      <c r="G27" s="26"/>
      <c r="H27" s="26">
        <f t="shared" si="3"/>
        <v>0</v>
      </c>
      <c r="I27" s="27">
        <v>1200</v>
      </c>
      <c r="J27" s="26"/>
      <c r="K27" s="29">
        <f t="shared" si="4"/>
        <v>1200</v>
      </c>
    </row>
    <row r="28" spans="1:12" s="38" customFormat="1" ht="12.75" x14ac:dyDescent="0.2">
      <c r="A28" s="31"/>
      <c r="B28" s="32" t="s">
        <v>39</v>
      </c>
      <c r="C28" s="33"/>
      <c r="D28" s="34">
        <v>10000</v>
      </c>
      <c r="E28" s="35">
        <f>C28+D28</f>
        <v>10000</v>
      </c>
      <c r="F28" s="35"/>
      <c r="G28" s="35"/>
      <c r="H28" s="35">
        <f>F28+G28</f>
        <v>0</v>
      </c>
      <c r="I28" s="36"/>
      <c r="J28" s="35"/>
      <c r="K28" s="29">
        <f t="shared" si="4"/>
        <v>0</v>
      </c>
      <c r="L28" s="37"/>
    </row>
    <row r="29" spans="1:12" x14ac:dyDescent="0.25">
      <c r="A29" s="23" t="s">
        <v>40</v>
      </c>
      <c r="B29" s="24" t="s">
        <v>41</v>
      </c>
      <c r="C29" s="25">
        <v>51000</v>
      </c>
      <c r="D29" s="26"/>
      <c r="E29" s="26">
        <f t="shared" si="2"/>
        <v>51000</v>
      </c>
      <c r="F29" s="26"/>
      <c r="G29" s="26"/>
      <c r="H29" s="26">
        <f t="shared" si="3"/>
        <v>0</v>
      </c>
      <c r="I29" s="27">
        <v>8200</v>
      </c>
      <c r="J29" s="26"/>
      <c r="K29" s="29">
        <f t="shared" si="4"/>
        <v>8200</v>
      </c>
    </row>
    <row r="30" spans="1:12" x14ac:dyDescent="0.25">
      <c r="A30" s="23" t="s">
        <v>42</v>
      </c>
      <c r="B30" s="30" t="s">
        <v>43</v>
      </c>
      <c r="C30" s="25">
        <v>14000</v>
      </c>
      <c r="D30" s="26"/>
      <c r="E30" s="26">
        <f t="shared" si="2"/>
        <v>14000</v>
      </c>
      <c r="F30" s="26"/>
      <c r="G30" s="39">
        <f>G24</f>
        <v>128400</v>
      </c>
      <c r="H30" s="26">
        <f t="shared" si="3"/>
        <v>128400</v>
      </c>
      <c r="I30" s="27">
        <v>5000</v>
      </c>
      <c r="J30" s="1">
        <f>J31+J32</f>
        <v>60500</v>
      </c>
      <c r="K30" s="29">
        <f t="shared" si="4"/>
        <v>65500</v>
      </c>
    </row>
    <row r="31" spans="1:12" x14ac:dyDescent="0.2">
      <c r="A31" s="23"/>
      <c r="B31" s="40" t="s">
        <v>44</v>
      </c>
      <c r="C31" s="41"/>
      <c r="D31" s="42"/>
      <c r="E31" s="42"/>
      <c r="F31" s="42"/>
      <c r="G31" s="43"/>
      <c r="H31" s="42"/>
      <c r="I31" s="44"/>
      <c r="J31" s="43">
        <v>25000</v>
      </c>
      <c r="K31" s="29">
        <f t="shared" si="4"/>
        <v>25000</v>
      </c>
    </row>
    <row r="32" spans="1:12" x14ac:dyDescent="0.15">
      <c r="A32" s="45"/>
      <c r="B32" s="46" t="s">
        <v>45</v>
      </c>
      <c r="C32" s="47"/>
      <c r="D32" s="42"/>
      <c r="E32" s="42">
        <f>C32+D32</f>
        <v>0</v>
      </c>
      <c r="F32" s="42"/>
      <c r="G32" s="42"/>
      <c r="H32" s="42">
        <f>F32+G32</f>
        <v>0</v>
      </c>
      <c r="I32" s="48"/>
      <c r="J32" s="43">
        <v>35500</v>
      </c>
      <c r="K32" s="29">
        <f t="shared" si="4"/>
        <v>35500</v>
      </c>
    </row>
    <row r="33" spans="1:12" ht="15.75" x14ac:dyDescent="0.25">
      <c r="A33" s="23"/>
      <c r="B33" s="49" t="s">
        <v>46</v>
      </c>
      <c r="C33" s="25"/>
      <c r="D33" s="26"/>
      <c r="E33" s="26">
        <f t="shared" ref="E33:E34" si="5">C33+D33</f>
        <v>0</v>
      </c>
      <c r="F33" s="26"/>
      <c r="G33" s="39">
        <v>54900</v>
      </c>
      <c r="H33" s="26">
        <f t="shared" ref="H33:H34" si="6">F33+G33</f>
        <v>54900</v>
      </c>
      <c r="I33" s="26"/>
      <c r="J33" s="26"/>
      <c r="K33" s="29">
        <f t="shared" si="4"/>
        <v>0</v>
      </c>
    </row>
    <row r="34" spans="1:12" ht="15.75" x14ac:dyDescent="0.25">
      <c r="A34" s="23"/>
      <c r="B34" s="49" t="s">
        <v>47</v>
      </c>
      <c r="C34" s="25"/>
      <c r="D34" s="26"/>
      <c r="E34" s="26">
        <f t="shared" si="5"/>
        <v>0</v>
      </c>
      <c r="F34" s="26"/>
      <c r="G34" s="39">
        <v>73500</v>
      </c>
      <c r="H34" s="26">
        <f t="shared" si="6"/>
        <v>73500</v>
      </c>
      <c r="I34" s="26"/>
      <c r="J34" s="26"/>
      <c r="K34" s="29">
        <f t="shared" si="4"/>
        <v>0</v>
      </c>
    </row>
    <row r="35" spans="1:12" x14ac:dyDescent="0.25">
      <c r="A35" s="23" t="s">
        <v>48</v>
      </c>
      <c r="B35" s="24" t="s">
        <v>49</v>
      </c>
      <c r="C35" s="25">
        <v>10000</v>
      </c>
      <c r="D35" s="26"/>
      <c r="E35" s="26">
        <f t="shared" si="2"/>
        <v>10000</v>
      </c>
      <c r="F35" s="26"/>
      <c r="G35" s="26"/>
      <c r="H35" s="26">
        <f t="shared" si="3"/>
        <v>0</v>
      </c>
      <c r="I35" s="27">
        <v>3800</v>
      </c>
      <c r="J35" s="26"/>
      <c r="K35" s="29">
        <f t="shared" si="4"/>
        <v>3800</v>
      </c>
    </row>
    <row r="36" spans="1:12" x14ac:dyDescent="0.25">
      <c r="A36" s="23" t="s">
        <v>50</v>
      </c>
      <c r="B36" s="24" t="s">
        <v>51</v>
      </c>
      <c r="C36" s="25">
        <v>3100</v>
      </c>
      <c r="D36" s="26"/>
      <c r="E36" s="26">
        <f t="shared" si="2"/>
        <v>3100</v>
      </c>
      <c r="F36" s="26"/>
      <c r="G36" s="26"/>
      <c r="H36" s="26">
        <f t="shared" si="3"/>
        <v>0</v>
      </c>
      <c r="I36" s="27">
        <v>500</v>
      </c>
      <c r="J36" s="26"/>
      <c r="K36" s="29">
        <f t="shared" si="4"/>
        <v>500</v>
      </c>
    </row>
    <row r="37" spans="1:12" hidden="1" x14ac:dyDescent="0.25">
      <c r="A37" s="23" t="s">
        <v>52</v>
      </c>
      <c r="B37" s="24"/>
      <c r="C37" s="25"/>
      <c r="D37" s="26"/>
      <c r="E37" s="26">
        <f t="shared" si="2"/>
        <v>0</v>
      </c>
      <c r="F37" s="26"/>
      <c r="G37" s="26"/>
      <c r="H37" s="26">
        <f t="shared" si="3"/>
        <v>0</v>
      </c>
      <c r="I37" s="27"/>
      <c r="J37" s="26"/>
      <c r="K37" s="26">
        <f t="shared" si="1"/>
        <v>0</v>
      </c>
    </row>
    <row r="38" spans="1:12" s="14" customFormat="1" ht="12.75" x14ac:dyDescent="0.2">
      <c r="A38" s="165" t="s">
        <v>7</v>
      </c>
      <c r="B38" s="166"/>
      <c r="C38" s="12"/>
      <c r="D38" s="12"/>
      <c r="E38" s="12">
        <f t="shared" si="2"/>
        <v>0</v>
      </c>
      <c r="F38" s="12"/>
      <c r="G38" s="12"/>
      <c r="H38" s="12"/>
      <c r="I38" s="22"/>
      <c r="J38" s="12"/>
      <c r="K38" s="12"/>
      <c r="L38" s="13"/>
    </row>
    <row r="39" spans="1:12" s="14" customFormat="1" ht="12.75" x14ac:dyDescent="0.2">
      <c r="A39" s="50"/>
      <c r="B39" s="30" t="s">
        <v>53</v>
      </c>
      <c r="C39" s="11">
        <v>4360</v>
      </c>
      <c r="D39" s="18"/>
      <c r="E39" s="18">
        <f t="shared" si="2"/>
        <v>4360</v>
      </c>
      <c r="F39" s="18"/>
      <c r="G39" s="18">
        <f>G42+G43</f>
        <v>178059</v>
      </c>
      <c r="H39" s="18">
        <f t="shared" si="3"/>
        <v>178059</v>
      </c>
      <c r="I39" s="21">
        <f>I40+I41</f>
        <v>1120</v>
      </c>
      <c r="J39" s="18"/>
      <c r="K39" s="18">
        <f t="shared" si="1"/>
        <v>1120</v>
      </c>
      <c r="L39" s="13"/>
    </row>
    <row r="40" spans="1:12" x14ac:dyDescent="0.25">
      <c r="A40" s="51" t="s">
        <v>54</v>
      </c>
      <c r="B40" s="52" t="s">
        <v>55</v>
      </c>
      <c r="C40" s="53">
        <v>4000</v>
      </c>
      <c r="D40" s="54"/>
      <c r="E40" s="54">
        <f t="shared" si="2"/>
        <v>4000</v>
      </c>
      <c r="F40" s="54"/>
      <c r="G40" s="54"/>
      <c r="H40" s="54">
        <f t="shared" si="3"/>
        <v>0</v>
      </c>
      <c r="I40" s="55">
        <v>1000</v>
      </c>
      <c r="J40" s="54"/>
      <c r="K40" s="54">
        <f t="shared" si="1"/>
        <v>1000</v>
      </c>
    </row>
    <row r="41" spans="1:12" x14ac:dyDescent="0.25">
      <c r="A41" s="56"/>
      <c r="B41" s="57" t="s">
        <v>53</v>
      </c>
      <c r="C41" s="58">
        <v>360</v>
      </c>
      <c r="D41" s="59"/>
      <c r="E41" s="59">
        <f t="shared" si="2"/>
        <v>360</v>
      </c>
      <c r="F41" s="54"/>
      <c r="G41" s="54"/>
      <c r="H41" s="54">
        <f t="shared" si="3"/>
        <v>0</v>
      </c>
      <c r="I41" s="55">
        <v>120</v>
      </c>
      <c r="J41" s="54"/>
      <c r="K41" s="54">
        <f t="shared" si="1"/>
        <v>120</v>
      </c>
    </row>
    <row r="42" spans="1:12" ht="31.5" x14ac:dyDescent="0.25">
      <c r="A42" s="60"/>
      <c r="B42" s="61" t="s">
        <v>56</v>
      </c>
      <c r="C42" s="53"/>
      <c r="D42" s="54"/>
      <c r="E42" s="54">
        <f t="shared" si="2"/>
        <v>0</v>
      </c>
      <c r="F42" s="54"/>
      <c r="G42" s="62">
        <v>173850</v>
      </c>
      <c r="H42" s="54">
        <f t="shared" si="3"/>
        <v>173850</v>
      </c>
      <c r="I42" s="54"/>
      <c r="J42" s="54"/>
      <c r="K42" s="54">
        <f t="shared" si="1"/>
        <v>0</v>
      </c>
    </row>
    <row r="43" spans="1:12" ht="31.5" x14ac:dyDescent="0.25">
      <c r="A43" s="60"/>
      <c r="B43" s="61" t="s">
        <v>57</v>
      </c>
      <c r="C43" s="53"/>
      <c r="D43" s="54"/>
      <c r="E43" s="54">
        <f t="shared" si="2"/>
        <v>0</v>
      </c>
      <c r="F43" s="54"/>
      <c r="G43" s="62">
        <v>4209</v>
      </c>
      <c r="H43" s="54">
        <f t="shared" si="3"/>
        <v>4209</v>
      </c>
      <c r="I43" s="54"/>
      <c r="J43" s="54"/>
      <c r="K43" s="54">
        <f t="shared" si="1"/>
        <v>0</v>
      </c>
    </row>
    <row r="44" spans="1:12" ht="15.75" hidden="1" x14ac:dyDescent="0.25">
      <c r="A44" s="60"/>
      <c r="B44" s="49" t="s">
        <v>58</v>
      </c>
      <c r="C44" s="53"/>
      <c r="D44" s="54"/>
      <c r="E44" s="54">
        <f t="shared" si="2"/>
        <v>0</v>
      </c>
      <c r="F44" s="54"/>
      <c r="G44" s="62">
        <f>2900*21*1.2</f>
        <v>73080</v>
      </c>
      <c r="H44" s="54">
        <f t="shared" si="3"/>
        <v>73080</v>
      </c>
      <c r="I44" s="54"/>
      <c r="J44" s="54"/>
      <c r="K44" s="54">
        <f t="shared" si="1"/>
        <v>0</v>
      </c>
    </row>
    <row r="45" spans="1:12" hidden="1" x14ac:dyDescent="0.25">
      <c r="A45" s="60"/>
      <c r="B45" s="60"/>
      <c r="C45" s="53"/>
      <c r="D45" s="54"/>
      <c r="E45" s="54"/>
      <c r="F45" s="54"/>
      <c r="G45" s="54"/>
      <c r="H45" s="54">
        <f t="shared" si="3"/>
        <v>0</v>
      </c>
      <c r="I45" s="54"/>
      <c r="J45" s="54"/>
      <c r="K45" s="54">
        <f t="shared" si="1"/>
        <v>0</v>
      </c>
    </row>
    <row r="46" spans="1:12" x14ac:dyDescent="0.25">
      <c r="A46" s="63"/>
      <c r="B46" s="63"/>
      <c r="C46" s="64"/>
      <c r="D46" s="65"/>
      <c r="E46" s="65"/>
      <c r="F46" s="65"/>
      <c r="G46" s="65"/>
      <c r="H46" s="65"/>
      <c r="I46" s="65"/>
      <c r="J46" s="65"/>
      <c r="K46" s="65"/>
    </row>
  </sheetData>
  <mergeCells count="14">
    <mergeCell ref="A38:B38"/>
    <mergeCell ref="A1:K1"/>
    <mergeCell ref="A2:K2"/>
    <mergeCell ref="A3:K3"/>
    <mergeCell ref="A6:A7"/>
    <mergeCell ref="B6:B7"/>
    <mergeCell ref="C6:E6"/>
    <mergeCell ref="F6:H6"/>
    <mergeCell ref="I6:K6"/>
    <mergeCell ref="A8:B8"/>
    <mergeCell ref="A9:B9"/>
    <mergeCell ref="A12:B12"/>
    <mergeCell ref="A18:B18"/>
    <mergeCell ref="A23:B23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4</vt:i4>
      </vt:variant>
    </vt:vector>
  </HeadingPairs>
  <TitlesOfParts>
    <vt:vector size="4" baseType="lpstr">
      <vt:lpstr>Приложение №1  a</vt:lpstr>
      <vt:lpstr>Приложение №1 б</vt:lpstr>
      <vt:lpstr>Приложение №1 в</vt:lpstr>
      <vt:lpstr>Приложение №2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2019-11-20T13:11:21Z</dcterms:modified>
</cp:coreProperties>
</file>